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7995" tabRatio="586" activeTab="0"/>
  </bookViews>
  <sheets>
    <sheet name="Orçamento" sheetId="1" r:id="rId1"/>
  </sheets>
  <externalReferences>
    <externalReference r:id="rId4"/>
    <externalReference r:id="rId5"/>
  </externalReferences>
  <definedNames>
    <definedName name="_xlnm.Print_Area" localSheetId="0">'Orçamento'!$A$1:$F$257</definedName>
    <definedName name="Excel_BuiltIn_Print_Area_1">#REF!</definedName>
    <definedName name="_xlnm.Print_Titles" localSheetId="0">'Orçamento'!$1:$15</definedName>
  </definedNames>
  <calcPr fullCalcOnLoad="1"/>
</workbook>
</file>

<file path=xl/sharedStrings.xml><?xml version="1.0" encoding="utf-8"?>
<sst xmlns="http://schemas.openxmlformats.org/spreadsheetml/2006/main" count="612" uniqueCount="433">
  <si>
    <t>PREFEITURA MUNICIPAL DE FORTALEZA</t>
  </si>
  <si>
    <t>SECRETARIA EXECUTIVA REGIONAL V</t>
  </si>
  <si>
    <t>DISTRITO DE INFRA-ESTRUTURA</t>
  </si>
  <si>
    <t>ITEM</t>
  </si>
  <si>
    <t>QUANT.</t>
  </si>
  <si>
    <t>SERVIÇOS PRELIMINARES</t>
  </si>
  <si>
    <t>1.1</t>
  </si>
  <si>
    <t>DEMOLIÇÕES, RETIRADAS E REPOSIÇÕES</t>
  </si>
  <si>
    <t>1.1.1</t>
  </si>
  <si>
    <t>1.1.2</t>
  </si>
  <si>
    <t>2.0</t>
  </si>
  <si>
    <t>2.1</t>
  </si>
  <si>
    <t>2.1.1</t>
  </si>
  <si>
    <t>3.0</t>
  </si>
  <si>
    <t>3.1</t>
  </si>
  <si>
    <t>4.1</t>
  </si>
  <si>
    <t>4.1.1</t>
  </si>
  <si>
    <t>4.1.2</t>
  </si>
  <si>
    <t>4.2</t>
  </si>
  <si>
    <t>4.2.1</t>
  </si>
  <si>
    <t>M</t>
  </si>
  <si>
    <t>7.1</t>
  </si>
  <si>
    <t>7.1.1</t>
  </si>
  <si>
    <t>PINTURAS</t>
  </si>
  <si>
    <t>8.1</t>
  </si>
  <si>
    <t>PINTURA DE PAREDES E FORROS</t>
  </si>
  <si>
    <t>8.1.1</t>
  </si>
  <si>
    <t>FUNDAÇÕES E ESTRUTURAS</t>
  </si>
  <si>
    <t>LIMPEZA FINAL</t>
  </si>
  <si>
    <t>SERVIÇOS COMPLEMENTARES</t>
  </si>
  <si>
    <t>PAREDES E PAINÉIS</t>
  </si>
  <si>
    <t>4.3</t>
  </si>
  <si>
    <t>4.3.1</t>
  </si>
  <si>
    <t>CHAPISCO DE BASE TRAÇO 1:3</t>
  </si>
  <si>
    <t>ARGAMASSA PARA PAREDES INTERNAS E EXTERNAS</t>
  </si>
  <si>
    <t>REVESTIMENTOS</t>
  </si>
  <si>
    <t>3.1.1</t>
  </si>
  <si>
    <t>UN</t>
  </si>
  <si>
    <t>DEMOLIÇÃO MANUAL DE ALVENARIA EM TIJOLO FURADO COM REMOÇÃO</t>
  </si>
  <si>
    <t>MOVIMENTO DE TERRA</t>
  </si>
  <si>
    <t>ESCAVAÇÕES EM CAMPO ABERTO</t>
  </si>
  <si>
    <t>ESCAVAÇÃO MANUAL EM CAMPO ABERTO EM TERRA ATÉ 2M</t>
  </si>
  <si>
    <t>2.2</t>
  </si>
  <si>
    <t>ATERRO, REATERRO E COMPACTAÇÃO</t>
  </si>
  <si>
    <t>2.2.1</t>
  </si>
  <si>
    <t>2.2.2</t>
  </si>
  <si>
    <t>SERVIÇOS AUXILIARES</t>
  </si>
  <si>
    <t>4.0</t>
  </si>
  <si>
    <t>EMBASAMENTOS E BALDRAMES</t>
  </si>
  <si>
    <t>4.1.3</t>
  </si>
  <si>
    <t>CONCRETO</t>
  </si>
  <si>
    <t>ALVENARIAS DE ELEVAÇÃO</t>
  </si>
  <si>
    <t>LIMPEZA DA OBRA</t>
  </si>
  <si>
    <t>TOTAL GERAL</t>
  </si>
  <si>
    <t>EDIFICAÇÕES</t>
  </si>
  <si>
    <t>ORÇAMENTO</t>
  </si>
  <si>
    <r>
      <t>OBS:</t>
    </r>
    <r>
      <rPr>
        <sz val="11"/>
        <rFont val="Arial"/>
        <family val="2"/>
      </rPr>
      <t xml:space="preserve"> TODOS OS PREÇOS FORAM OBTIDOS DA TABELA DA SEINF - JUNHO 2013</t>
    </r>
  </si>
  <si>
    <t>DESCRIÇÃO/SERVIÇOS</t>
  </si>
  <si>
    <t>UNID.</t>
  </si>
  <si>
    <t>PR. UNIT.(R$)</t>
  </si>
  <si>
    <t>PR. TOTAL (R$)</t>
  </si>
  <si>
    <t>M³</t>
  </si>
  <si>
    <t xml:space="preserve">DEMOLIÇÃO DE CONCRETO ARMADO COM MARTELETE PNEUMÁTICO </t>
  </si>
  <si>
    <t>1.1.3</t>
  </si>
  <si>
    <t>DEMOLIÇÃO DE REVESTIMENTO CERÂMICO EM PAREDES</t>
  </si>
  <si>
    <t>M²</t>
  </si>
  <si>
    <t>1.1.4</t>
  </si>
  <si>
    <t>DEMOLIÇÃO DE PISO CERÂMICO SOBRE LASTRO CONCRETO</t>
  </si>
  <si>
    <t>1.1.5</t>
  </si>
  <si>
    <t xml:space="preserve">DEMOLIÇÃO DE PISO CIMENTADO SOBRE LASTRO DE CONCRETO COM REMOÇÃO LATERAL </t>
  </si>
  <si>
    <t>1.1.6</t>
  </si>
  <si>
    <t xml:space="preserve">RASPAGEM E LIMPEZA DO TERRENO COM REMOÇÃO LATERAL </t>
  </si>
  <si>
    <t>1.1.7</t>
  </si>
  <si>
    <t>REMOÇÃO DE PINTURA ANTIGA A CAL</t>
  </si>
  <si>
    <t>1.1.8</t>
  </si>
  <si>
    <t>RETIRADA DE ESTRUTURA DE MADEIRA P/ TELHA CERÂMICA</t>
  </si>
  <si>
    <t>1.1.9</t>
  </si>
  <si>
    <t xml:space="preserve">RETIRADA DE ESQUADRIAS METÁLICAS </t>
  </si>
  <si>
    <t>1.1.10</t>
  </si>
  <si>
    <t>RETIRADA DE PORTAS E/OU JANELAS DE MADEIRAS</t>
  </si>
  <si>
    <t>1.1.11</t>
  </si>
  <si>
    <t xml:space="preserve">RETIRADA DE QUADRO ELÉTRICO </t>
  </si>
  <si>
    <t>UN.</t>
  </si>
  <si>
    <t>1.1.12</t>
  </si>
  <si>
    <t>RETIRADA DE TELHA CERÂMICA EM COBERTURA</t>
  </si>
  <si>
    <t>1.1.13</t>
  </si>
  <si>
    <t>RETIRADA DE LOUÇAS SANITÁRIAS</t>
  </si>
  <si>
    <t>1.1.14</t>
  </si>
  <si>
    <t>RETIRADA DE REBOCO, EMBOÇO E/OU REVESTIMENTOS EM ARGAMASSA</t>
  </si>
  <si>
    <t>1.1.15</t>
  </si>
  <si>
    <t xml:space="preserve">RETIRADA DE PIA E/OU TANQUE </t>
  </si>
  <si>
    <t xml:space="preserve">ATERRO COM AREIA VERMELHA, INCL. ESPALHAMENTO E APILOAMENTO
(COM AQUISIÇÃO) </t>
  </si>
  <si>
    <t xml:space="preserve">REATERRO APILOADO DE VALAS </t>
  </si>
  <si>
    <t>LASTROS</t>
  </si>
  <si>
    <t xml:space="preserve">LASTRO DE CONCRETO ESP. = 6 CM </t>
  </si>
  <si>
    <t/>
  </si>
  <si>
    <t xml:space="preserve">CINTA AÉREA 10 X 15CM (COMPLETAMENTE EXECUTADA) </t>
  </si>
  <si>
    <t>CONCRETO ARMADO COMPLETAMENTE EXECUTADO 15 MPA INCL.
LANÇAMENTO</t>
  </si>
  <si>
    <t>CONCRETO CICLÓPICO COM 30% DE PEDRA DE MÃO MISTURADO EM
BETONEIRA FCK 15 MPA</t>
  </si>
  <si>
    <t xml:space="preserve">ALVENARIA DE EMBASAMENTO COM PEDRA ARGAMASSADA </t>
  </si>
  <si>
    <t>4.2.2</t>
  </si>
  <si>
    <t xml:space="preserve">ALVENARIA DE EMBASAMENTO COM TIJOLO FURADO </t>
  </si>
  <si>
    <t>4.2.3</t>
  </si>
  <si>
    <t xml:space="preserve">CINTA DE IMPERMEABILIZAÇÃO 10 X 15CM (COMPLETAMENTE
EXECUTADA) </t>
  </si>
  <si>
    <t>ELEMENTOS DE CONCRETO PRÉ-FABRICADOS</t>
  </si>
  <si>
    <t>LAJE VOLTERRANA P/ FORRO</t>
  </si>
  <si>
    <t>4.3.4</t>
  </si>
  <si>
    <t>ARMADURAS</t>
  </si>
  <si>
    <t>2.4.1</t>
  </si>
  <si>
    <t xml:space="preserve">CANTONEIRA DE AÇO 2`` X 2`` X 3/16`` </t>
  </si>
  <si>
    <t>ALVENARIA DE TIJOLO FURADO ESP = 10CM</t>
  </si>
  <si>
    <t>RASGO EM ALVENARIA PARA TUBULAÇÃO D = 32MM  ( 1 1/4") a 50mm (2")</t>
  </si>
  <si>
    <t>7.2</t>
  </si>
  <si>
    <t>BANCADAS, PAINÉIS E PRATELEIRAS</t>
  </si>
  <si>
    <t>7.2.1</t>
  </si>
  <si>
    <t xml:space="preserve">BANCADA LISA EM AÇO INOX </t>
  </si>
  <si>
    <t xml:space="preserve">BANCADA EM GRANITO </t>
  </si>
  <si>
    <t>BANCADA EM GRANITO VERDE UBATUBA (OU OUTRAS CORES) ESP.=2CM P/ CUBAS</t>
  </si>
  <si>
    <t>7.3</t>
  </si>
  <si>
    <t>ELEMENTOS VAZADOS</t>
  </si>
  <si>
    <t xml:space="preserve">COMBOGÓ DE CONCRETO TIPO ANTI-CHUVA (50X50X6)CM </t>
  </si>
  <si>
    <t>7.4</t>
  </si>
  <si>
    <t>VERGAS E CHAPIM</t>
  </si>
  <si>
    <t>7.4.1</t>
  </si>
  <si>
    <t xml:space="preserve">CHAPIM EM CONCRETO LARG. = 15 CM </t>
  </si>
  <si>
    <t xml:space="preserve">VERGA RETA DE CONCRETO ARMADO </t>
  </si>
  <si>
    <t>ESQUADRIAS E FERRAGENS</t>
  </si>
  <si>
    <t>ESQUADRIAS DE MADEIRA</t>
  </si>
  <si>
    <t>PORTA TIPO PARANÁ (0,60X2,10) COMPLETA</t>
  </si>
  <si>
    <t>8.1.2</t>
  </si>
  <si>
    <t>PORTA TIPO PARANÁ (90X210)CM COMPLETA</t>
  </si>
  <si>
    <t>8.1.3</t>
  </si>
  <si>
    <t xml:space="preserve">PORTA PARANÁ REVEST. COM CHAPA INOX N.26 DE L=40CM E PUXADOR
INOX (NOS DOIS LADOS), P/WC DE DEFICIENTES </t>
  </si>
  <si>
    <t>8.1.4</t>
  </si>
  <si>
    <t>PORTA DIVISÓRIA PARA BOX SANITÁRIO EM PAINEL DE MDF DE 10MM
REVESTIDA EM LAMINADO MELAMÍNICO ESTRUTU</t>
  </si>
  <si>
    <t>8.1.5</t>
  </si>
  <si>
    <t>PORTA EM MDF REVEST. DE CHUMBO MED. 1,00X2,10M ABRIR</t>
  </si>
  <si>
    <t>8.1.6</t>
  </si>
  <si>
    <t>PORTA DE ALUMINIO E VIDRO DE ABRIR TIPO VAI/VEM (FORN. E
MONTAGEM)</t>
  </si>
  <si>
    <t>PORTÃO DE FERRO</t>
  </si>
  <si>
    <t>JANELA DE CORRER EM ALUMINIO ANODIZADO FOSCO C/ CAIXILHO (FORNECIMENTO E MONTAGEM)</t>
  </si>
  <si>
    <t xml:space="preserve">JANELA FIXA EM ALUMIN. ANODIZ. FOSCO COM VIDRO TEMPERADO LISO,
ESP.=6MM (FORN. E MONTAGEM) </t>
  </si>
  <si>
    <t>PEITORIL DE MÁRMORE LARG. = 15 CM</t>
  </si>
  <si>
    <t xml:space="preserve">SOLEIRA EM MÁRMORE LARG. = 15CM </t>
  </si>
  <si>
    <t>8.2</t>
  </si>
  <si>
    <t>ESQUADRIAS METÁLICAS</t>
  </si>
  <si>
    <t>8.2.1</t>
  </si>
  <si>
    <t>GRADE DE FERRO DE PROTEÇÃO - PADRÃO POPULAR</t>
  </si>
  <si>
    <t xml:space="preserve">PORTÃO DE FERRO EM BARRA CHATA TIPO TIJOLINHO </t>
  </si>
  <si>
    <t>MOBILIÁRIO</t>
  </si>
  <si>
    <t>ARMÁRIO EM BRUMASA REVESTIDO COM FÓRMICA E COM PUXADORES</t>
  </si>
  <si>
    <t xml:space="preserve">M² </t>
  </si>
  <si>
    <t>COBERTAS</t>
  </si>
  <si>
    <t>9.1</t>
  </si>
  <si>
    <t>ESTRUTURAS DE MADEIRA</t>
  </si>
  <si>
    <t>9.1.1</t>
  </si>
  <si>
    <t>ESTRUTURA MADEIRA P/ TELHA CERÂMICA</t>
  </si>
  <si>
    <t>9.1.2</t>
  </si>
  <si>
    <t>ESTRUTURAS METÁLICAS</t>
  </si>
  <si>
    <t>9.1.3</t>
  </si>
  <si>
    <t>ESTRUTURA METÁLICA (S/TELHA) P/ COBERTA (FORN. E MONTAGEM)</t>
  </si>
  <si>
    <t>9.2</t>
  </si>
  <si>
    <t>TELHAS</t>
  </si>
  <si>
    <t>9.2.1</t>
  </si>
  <si>
    <t>TELHA CERÂMICA COLONIAL OU PAULISTA</t>
  </si>
  <si>
    <t xml:space="preserve">TELHA DE POLICARBONATO TRANSLUCIDA ONDULADA ESP.=1,5MM </t>
  </si>
  <si>
    <t>OUTROS ELEMENTOS (COBERTURA)</t>
  </si>
  <si>
    <t>TRATAMENTO ANTICUPIM EM MADEIRAMENTO DE COBERTA</t>
  </si>
  <si>
    <t>10.1</t>
  </si>
  <si>
    <t>10.1.1</t>
  </si>
  <si>
    <t>10.1.2</t>
  </si>
  <si>
    <t xml:space="preserve">REBOCO DE PAREDES </t>
  </si>
  <si>
    <t>10.1.3</t>
  </si>
  <si>
    <t xml:space="preserve">REBOCO COM BARITA </t>
  </si>
  <si>
    <t>10.1.4</t>
  </si>
  <si>
    <t>EMBOÇO DE PAREDE</t>
  </si>
  <si>
    <t>10.1.5</t>
  </si>
  <si>
    <t>REVESTIMENTO CERÂMICO PEI-5 30 X30 CM ASSENTADO COM ARGAMASSA DE CIMENTO E AREIA</t>
  </si>
  <si>
    <t>10.1.6</t>
  </si>
  <si>
    <t xml:space="preserve">REJUNTAMENTO P/ REVESTIMENTO CERÂMICO C/ARGAMASSA PRÉ-FABRICADA - ESP.=3MM </t>
  </si>
  <si>
    <t>10.2</t>
  </si>
  <si>
    <t>ACABAMENTOS DE FORROS</t>
  </si>
  <si>
    <t>10.2.1</t>
  </si>
  <si>
    <t xml:space="preserve">FORRO DE PVC (FORN. E MONTAGEM) </t>
  </si>
  <si>
    <t>PISOS</t>
  </si>
  <si>
    <t>14.1</t>
  </si>
  <si>
    <t>PISOS INTERNOS E EXTERNOS</t>
  </si>
  <si>
    <t>14.1.1</t>
  </si>
  <si>
    <t>PISO CERÂMICO DE 1ª QUALIDADE (30X30) CM ASSENTADO C/ ARGAMASSA INDUSTRIALIZADA</t>
  </si>
  <si>
    <t xml:space="preserve">PISO CIMENTADO LISO ESP. = 1,5 CM </t>
  </si>
  <si>
    <t xml:space="preserve">PISO CIMENTADO RÚSTICO </t>
  </si>
  <si>
    <t xml:space="preserve">PISO CIMENTADO DE REGULARIZAÇÃO COM BARITA </t>
  </si>
  <si>
    <t xml:space="preserve">PISO EM BLOKET ARTICULADO SOBRE COLCHÃO DE PÓ DE PEDRA </t>
  </si>
  <si>
    <t xml:space="preserve">PISO INDUSTRIAL COMPLETAMENTE EXECUTADO ESP. = 12MM (LASTRO, REGULARIZAÇÃO, POLIMENTO E ENCERAMENTO) </t>
  </si>
  <si>
    <t>REGULARIZAÇÃO DE BASE</t>
  </si>
  <si>
    <t>REJUNTAMENTO P/ PISO CERÂMICO C/ CIMENTO BRANCO</t>
  </si>
  <si>
    <t>ACABAMENTOS DE PISOS</t>
  </si>
  <si>
    <t xml:space="preserve">RODAPÉ EM CERÂMICA </t>
  </si>
  <si>
    <t>INSTALAÇÕES HIDRÁULICAS / SANITÁRIAS</t>
  </si>
  <si>
    <t>11.1</t>
  </si>
  <si>
    <t>LOUÇAS, METAIS E ACESSÓRIOS</t>
  </si>
  <si>
    <t>11.1.1</t>
  </si>
  <si>
    <t>LAVATÓRIO DE LOUÇA BRANCA S/ COLUNA C/ TORNEIRAS E ACESSÓRIOS CROMADOS</t>
  </si>
  <si>
    <t>11.1.2</t>
  </si>
  <si>
    <t>BACIA SANITÁRIA DE LOUÇA BRANCA COM CAIXA ACOPLADA E ACESSÓRIOS</t>
  </si>
  <si>
    <t>11.1.3</t>
  </si>
  <si>
    <t xml:space="preserve">BACIA SANITÁRIA P/ DEFICIENTE COM ACESSÓRIOS </t>
  </si>
  <si>
    <t>11.1.4</t>
  </si>
  <si>
    <t xml:space="preserve">BARRA DE APOIO EM L DE AÇO INOX P/ DEFICIENTES -
DIREITO/ESQUERDO </t>
  </si>
  <si>
    <t>11.1.5</t>
  </si>
  <si>
    <t xml:space="preserve">DUCHA MANUAL CROMADA P/ WC </t>
  </si>
  <si>
    <t>11.1.6</t>
  </si>
  <si>
    <t>PIA DE AÇO INOXIDÁVEL C/ CUBA SIMPLES 1,50X0,58M COMPLETA C/ TORNEIRA CROMADA E ACESSÓRIOS</t>
  </si>
  <si>
    <t>PIA DE AÇO INOXIDÁVEL C/ CUBA SIMPLES 1,20X0,58M COMPLETA C/ TORNEIRA CROMADA E ACESSÓRIOS</t>
  </si>
  <si>
    <t>PONTO HIDRÁULICO, MATERIAL E EXECUÇÃO</t>
  </si>
  <si>
    <t xml:space="preserve">PONTO SANITÁRIO, MATERIAL E EXECUÇÃO </t>
  </si>
  <si>
    <t xml:space="preserve">PORTA SABÃO LÍQUIDO DE VIDRO </t>
  </si>
  <si>
    <t xml:space="preserve">PORTA TOALHA DE PAPEL INOX </t>
  </si>
  <si>
    <t>PORTA-PAPEL DE LOUCA BRANCA 15X15CM</t>
  </si>
  <si>
    <t xml:space="preserve">PORTA TOALHA DE LOUÇA BRANCA </t>
  </si>
  <si>
    <t xml:space="preserve">CUBA DE LOUÇA DE EMBUTIR COMPLETA COM TORNEIRA CROMADA E ACESSÓRIOS DE PVC </t>
  </si>
  <si>
    <t xml:space="preserve">CHUVEIRO CROMADO ARTICULADO </t>
  </si>
  <si>
    <t xml:space="preserve">RALO 100 x 100 x 40mm EM PVC </t>
  </si>
  <si>
    <t>11.2</t>
  </si>
  <si>
    <t>TUBOS E CONEXÕES DE PVC</t>
  </si>
  <si>
    <t>11.2.1</t>
  </si>
  <si>
    <t xml:space="preserve">TUBO PVC BRANCO P/ ESGOTO D=40MM (1 1/2``) INCL. CONEXÕES </t>
  </si>
  <si>
    <t xml:space="preserve">TUBO PVC SOLDÁVEL MARROM INCL. CONEXÕES D=25MM (3/4``) </t>
  </si>
  <si>
    <t>TUBO PVC SOLDÁVEL MARROM INCL. CONEXÕES D=32MM (1``)</t>
  </si>
  <si>
    <t>EQUIPAMENTO HIDRÁULICOS</t>
  </si>
  <si>
    <t>11.3.1</t>
  </si>
  <si>
    <t xml:space="preserve">CAIXA D`ÁGUA DE FIBRA DE VIDRO COM CAPACIDADE=500L </t>
  </si>
  <si>
    <t>INSTALAÇÕES ELÉTRICAS, TELEFONIA, LÓGICA E SOM</t>
  </si>
  <si>
    <t>ELETRODUTOS DE PVC E CONEXÕES</t>
  </si>
  <si>
    <t>ELETRODUTO PVC ROSC. D=32MM (1``)</t>
  </si>
  <si>
    <t>ELETRODUTO PVC ROSC. INCLUSIVE CONEXÕES D = 40 MM ( 1 1/4")</t>
  </si>
  <si>
    <t>ELETRODUTO PVC ROSC. INCLUSIVE CONEXÕES D = 60 MM ( 2")</t>
  </si>
  <si>
    <t>ELETRODUTO PVC ROSC. INCLUSIVE CONEXÕES D = 25 MM(3/4")</t>
  </si>
  <si>
    <t>ELETRODUTO PVC ROSC. INCLUSIVE CONEXÕES D = 20 MM(1/2")</t>
  </si>
  <si>
    <t>ELETRODUTO PVC GARGANTA AMARELO (3/4")</t>
  </si>
  <si>
    <t>FIOS, CABOS E ACESSÓRIOS</t>
  </si>
  <si>
    <t xml:space="preserve">QUADRO GERAL BAIXA TENSÃO ( QGBT) C/ ACESSÓRIOS </t>
  </si>
  <si>
    <t>DISJUNTOR TRIPOLAR EM QUADRO DE DISTRIBUIÇÃO 50 A</t>
  </si>
  <si>
    <t>DISJUNTOR TRIPOLAR EM QUADRO DE DISTRIBUIÇÃO 30 A</t>
  </si>
  <si>
    <t>DISJUNTOR MONOPOLAR EM QUADRO DE DISTRIBUIÇÃO 25 A</t>
  </si>
  <si>
    <t>CABO ISOLADO PVC 1000V 50 MM²</t>
  </si>
  <si>
    <t>CABO ISOLADO PVC 1000V 35 MM²</t>
  </si>
  <si>
    <t>CABO ISOLADOR PVC 1000V 16MM²</t>
  </si>
  <si>
    <t>CABO ISOLADO PVC 1000V 10 MM²</t>
  </si>
  <si>
    <t>CABO ISOLADO PVC 1000V 6 MM²</t>
  </si>
  <si>
    <t>CABO ISOLADO PVC 1000V 4 MM²</t>
  </si>
  <si>
    <t>CABO ISOLADO PVC 1000V 2,5 MM²</t>
  </si>
  <si>
    <t>CABO LOGICO UTP ( 10MPBS) 4 PARES</t>
  </si>
  <si>
    <t>CONDULETE EM ALUMÍNIO  TIPO "T" / "X"/ "L" DE 3/4 "</t>
  </si>
  <si>
    <t>CONDULETE DE ALUMÍNIO TIPO "T" DE 1"</t>
  </si>
  <si>
    <t>ABRAÇADEIRA METÁLICA TIPO D1"</t>
  </si>
  <si>
    <t>ABRAÇADEIRA METÁLICA TIPO D DE 1 1/4 ATÉ 2"</t>
  </si>
  <si>
    <t xml:space="preserve">ANILHA P / IDENTIFICAÇÃO DE CABOS / FIOS </t>
  </si>
  <si>
    <t>ATERRAMENTO COMPLETO C/ HASTE COOPPERWELD 5/ 8 X 3,00M</t>
  </si>
  <si>
    <t>LUMINÁRIAS INTERNAS, EXTERNAS E ACESSÓRIOS</t>
  </si>
  <si>
    <t>CONJ ARSTOP DE 15 A 30A , COMPLETO</t>
  </si>
  <si>
    <t>CJ</t>
  </si>
  <si>
    <t>LUMINÁRIA FLUORESCENTE  COMPLETA COM 02 LÂMPADAS DE 32 W</t>
  </si>
  <si>
    <t>LUMINÁRIA FLUORESCENTE  COMPLETA COM 02 LÂMPADAS DE 40 W</t>
  </si>
  <si>
    <t xml:space="preserve">REFLETOR COM LÂMPADA HQI 250W E REATOR ALTO FATOR DE
POTENCIA </t>
  </si>
  <si>
    <t>TRANSFORMADORES, POSTES, CAIXAS E ACESSÓRIOS</t>
  </si>
  <si>
    <t>CAIXA DE PVC 4X2</t>
  </si>
  <si>
    <t>QUADRO DE MEDIÇÃO USO AO TEMPO EM POSTE</t>
  </si>
  <si>
    <t>QUADRO DE DISTRIBUIÇÃO DE LUZ DE EMBUTIR ATÉ 24 CIRCUITOS C/ BARRAMENTO</t>
  </si>
  <si>
    <t>QUADRO DE DISTRIBUIÇÃO DE LUZ DE EMBUTIR ATÉ 12 CIRCUITOS C/ BARRAMENTO</t>
  </si>
  <si>
    <t>UM</t>
  </si>
  <si>
    <t>DISJUNTOR TRIPOLAR EM QUADRO DE DISTRIBUIÇÃO 50A</t>
  </si>
  <si>
    <t>DISJUNTOR TRIPOLAR EMA QUADRO DE DISTRIBUIÇÃO 40A</t>
  </si>
  <si>
    <t>DISJUNTOR TRIPOLAR EM QUADRO DE DISTRIBUIÇÃO 25A</t>
  </si>
  <si>
    <t>DISJUNTOR TRIPOLAR EM QUADRO DE DISTRIBUIÇÃO 20A</t>
  </si>
  <si>
    <t>DISJUNTOR TRIPOLAR EM QUADRO DE DISTRIBUIÇÃO 16A</t>
  </si>
  <si>
    <t>DISJUNTOR MONOPOLAR EM QUADRO DE DISTRIBUIÇÃO 10A</t>
  </si>
  <si>
    <t>DISJUNTOR MONOPOLAR EM QUADRO DE DISTRIBUIÇÃO 20A</t>
  </si>
  <si>
    <t>TOMADAS / INTERRUPTORES / ESPELHOS</t>
  </si>
  <si>
    <t>TOMADA CORRENTE DOIS POLOS MAIS TERRA 15A-250V</t>
  </si>
  <si>
    <t>TOMADA TRIPOLAR 3P+T 25 A - 250V</t>
  </si>
  <si>
    <t>INTERRUPTOR DE 1 TECLA SIMPLES</t>
  </si>
  <si>
    <t>INTERRUPTOR DE 2 TECLA SIMPLES</t>
  </si>
  <si>
    <t>INTERRUPTOR DE 3 TECLA SIMPLES</t>
  </si>
  <si>
    <t xml:space="preserve">INTERRUPTOR UMA TECLA SIMPLES E UMA TOMADA UNIVERSAL 10A
250V </t>
  </si>
  <si>
    <t>FITA ISOLANTE N° 33</t>
  </si>
  <si>
    <t>CAIXA DE INSPEÇÃO PARA ATERRAMENTO COM TAMPA</t>
  </si>
  <si>
    <t>OUTROS ELEMENTOS (INST. ELÉTRICAS, TELEFONICA, LOGICA E SOM)</t>
  </si>
  <si>
    <t xml:space="preserve">PONTO ELÉTRICO - MATERIAL E EXECUÇÃO </t>
  </si>
  <si>
    <t>PONTO LÓGICO - MATERIAL E EXECUÇÃO</t>
  </si>
  <si>
    <t>PT</t>
  </si>
  <si>
    <t xml:space="preserve">PONTO TELEFÔNICO - MATERIAL E EXECUÇÃO </t>
  </si>
  <si>
    <t>EQUIPAMENTOS ELÉTRICOS</t>
  </si>
  <si>
    <t xml:space="preserve">SPLIT 9000 BTUS (INSTALADO) </t>
  </si>
  <si>
    <t>16.1</t>
  </si>
  <si>
    <t>16.1.1</t>
  </si>
  <si>
    <t xml:space="preserve">LATEX ACRILICO 2 DEMÃOS EM PAREDES (S/ MASSA) </t>
  </si>
  <si>
    <t>LATEX PVA 2 DEMÃOS EM FORRO (S/ MASSA)</t>
  </si>
  <si>
    <t>EMASSAMENTO EM PAREDE 2 DEMÃOS COM MASSA ACRÍLICA</t>
  </si>
  <si>
    <t xml:space="preserve">EMASSAMENTO EM FORRO 2 DEMÃOS COM MASSA DE PVA </t>
  </si>
  <si>
    <t xml:space="preserve">PINTURA LOGOMARCA DA PREFEITURA - PROJETO PADRÃO </t>
  </si>
  <si>
    <t>PINTURA DE MADEIRAS E SUPERFÍCIES METÁLICAS</t>
  </si>
  <si>
    <t xml:space="preserve">EMASSAMENTO DE ESQUADRIAS DE MADEIRA 2 DEMÃOS P/ TINTA ÓLEO OU ESMALTE </t>
  </si>
  <si>
    <t>ESMALTE 2 DEMÃOS EM SUPERFÍCIE DE MADEIRA</t>
  </si>
  <si>
    <t>ESMALTE SINTÉTICO ANTI FERRUGEM</t>
  </si>
  <si>
    <t>TINTA MINERAL EM PÓ 3 DEMÃOS EM PAREDE ( CAIAÇÃO)</t>
  </si>
  <si>
    <t>TEXTURA ACRÍLICA 1 DEMÃO EM PAREDES</t>
  </si>
  <si>
    <t>IMPERMEABILIZAÇÃO</t>
  </si>
  <si>
    <t>IMPERMEABILIZAÇÕES COM MANTAS</t>
  </si>
  <si>
    <t>IMPERMEABILIZAÇÃO COM MANTA ASFÁLTICA ESP=4,0MM P/
COBERTURAS E ÁREAS MOLHADAS</t>
  </si>
  <si>
    <t>MUROS E FECHAMENTOS</t>
  </si>
  <si>
    <t>ALAMBRADOS</t>
  </si>
  <si>
    <t>GRADE DE PROTEÇÃO COM PAINÉIS E POSTES EM NYLOFOR 3D (FORN. E MONTAGEM)</t>
  </si>
  <si>
    <t>OBRAS DE DRENAGEM</t>
  </si>
  <si>
    <t>DRENAGEM SUPERFICIAL</t>
  </si>
  <si>
    <t xml:space="preserve">MEIO FIO DE PEDRA GRANÍTICA INCL. REJUNTAMENTO </t>
  </si>
  <si>
    <r>
      <t xml:space="preserve">OBRA: </t>
    </r>
    <r>
      <rPr>
        <sz val="11"/>
        <rFont val="Arial"/>
        <family val="2"/>
      </rPr>
      <t>REFORMA E AMPLIAÇÃO</t>
    </r>
    <r>
      <rPr>
        <b/>
        <sz val="11"/>
        <rFont val="Arial"/>
        <family val="2"/>
      </rPr>
      <t xml:space="preserve"> - </t>
    </r>
    <r>
      <rPr>
        <sz val="11"/>
        <rFont val="Arial"/>
        <family val="2"/>
      </rPr>
      <t>AV. "N", CONJ.  JOSÉ WALTER</t>
    </r>
  </si>
  <si>
    <r>
      <t xml:space="preserve">LOCAL: </t>
    </r>
    <r>
      <rPr>
        <sz val="11"/>
        <rFont val="Arial"/>
        <family val="2"/>
      </rPr>
      <t>AV. "N", CONJ.  JOSÉ WALTER</t>
    </r>
  </si>
  <si>
    <t>12.1</t>
  </si>
  <si>
    <t>12.1.1</t>
  </si>
  <si>
    <t>12.1.2</t>
  </si>
  <si>
    <t>12.1.3</t>
  </si>
  <si>
    <t>12.1.4</t>
  </si>
  <si>
    <t>12.1.5</t>
  </si>
  <si>
    <t>12.2</t>
  </si>
  <si>
    <t>12.2.1</t>
  </si>
  <si>
    <t>12.2.2</t>
  </si>
  <si>
    <t>12.2.3</t>
  </si>
  <si>
    <t>13.1</t>
  </si>
  <si>
    <t>13.1.1</t>
  </si>
  <si>
    <t>15.1</t>
  </si>
  <si>
    <t>15.1.1</t>
  </si>
  <si>
    <t>5.1</t>
  </si>
  <si>
    <t>5.1.1</t>
  </si>
  <si>
    <t>5.2</t>
  </si>
  <si>
    <t>5.3</t>
  </si>
  <si>
    <t>5.4</t>
  </si>
  <si>
    <t>6.1</t>
  </si>
  <si>
    <t>6.2</t>
  </si>
  <si>
    <t>6.3</t>
  </si>
  <si>
    <t>10.3</t>
  </si>
  <si>
    <t>11.3</t>
  </si>
  <si>
    <t>11.4</t>
  </si>
  <si>
    <t>11.5</t>
  </si>
  <si>
    <t>11.6</t>
  </si>
  <si>
    <t>11.7</t>
  </si>
  <si>
    <t>12.2.4</t>
  </si>
  <si>
    <t>12.2.5</t>
  </si>
  <si>
    <t>11.7.1</t>
  </si>
  <si>
    <t>17.6.1</t>
  </si>
  <si>
    <t>17.6.2</t>
  </si>
  <si>
    <t>17.6.3</t>
  </si>
  <si>
    <t>11.5.1</t>
  </si>
  <si>
    <t>11.5.2</t>
  </si>
  <si>
    <t>11.5.3</t>
  </si>
  <si>
    <t>11.5.4</t>
  </si>
  <si>
    <t>11.5.5</t>
  </si>
  <si>
    <t>11.5.6</t>
  </si>
  <si>
    <t>11.5.7</t>
  </si>
  <si>
    <t>11.5.8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</si>
  <si>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</si>
  <si>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</si>
  <si>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</si>
  <si>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</si>
  <si>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</si>
  <si>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</si>
  <si>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</si>
  <si>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</si>
  <si>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</si>
  <si>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</si>
  <si>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</si>
  <si>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11.3.2</t>
  </si>
  <si>
    <t>11.3.3</t>
  </si>
  <si>
    <t>11.3.4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</si>
  <si>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</si>
  <si>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</si>
  <si>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</si>
  <si>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</si>
  <si>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</si>
  <si>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</si>
  <si>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</si>
  <si>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</si>
  <si>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</si>
  <si>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</si>
  <si>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</si>
  <si>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</si>
  <si>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</si>
  <si>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</si>
  <si>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</si>
  <si>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</si>
  <si>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</si>
  <si>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10.3.1</t>
  </si>
  <si>
    <t>10.2.2</t>
  </si>
  <si>
    <t>10.2.3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</si>
  <si>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</si>
  <si>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</si>
  <si>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</si>
  <si>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</si>
  <si>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</si>
  <si>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</si>
  <si>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</si>
  <si>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</si>
  <si>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</si>
  <si>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</si>
  <si>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9.1.4</t>
  </si>
  <si>
    <t>9.1.5</t>
  </si>
  <si>
    <t>9.1.6</t>
  </si>
  <si>
    <t>9.1.7</t>
  </si>
  <si>
    <t>9.1.8</t>
  </si>
  <si>
    <t>7.3.1</t>
  </si>
  <si>
    <t>7.3.2</t>
  </si>
  <si>
    <t>6.3.1</t>
  </si>
  <si>
    <t>6.2.1</t>
  </si>
  <si>
    <t>6.2.2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</si>
  <si>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</si>
  <si>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</si>
  <si>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</si>
  <si>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</si>
  <si>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</si>
  <si>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</si>
  <si>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</si>
  <si>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</si>
  <si>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</si>
  <si>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</si>
  <si>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</si>
  <si>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5.4.1</t>
  </si>
  <si>
    <t>5.4.2</t>
  </si>
  <si>
    <t>5.3.1</t>
  </si>
  <si>
    <t>5.1.2</t>
  </si>
  <si>
    <t>5.2.1</t>
  </si>
  <si>
    <t>5.2.2</t>
  </si>
  <si>
    <t>5.2.3</t>
  </si>
  <si>
    <t>BDI (22%)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</si>
</sst>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#,##0.00\ ;&quot; (&quot;#,##0.00\);&quot; -&quot;#\ ;@\ 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;[Red]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 R$ &quot;#,##0.00\ ;&quot; R$ (&quot;#,##0.00\);&quot; R$ -&quot;#\ ;@\ "/>
    <numFmt numFmtId="186" formatCode="0.0"/>
    <numFmt numFmtId="187" formatCode="[$-F400]h:mm:ss\ AM/PM"/>
    <numFmt numFmtId="188" formatCode="#,##0.000\ ;&quot; (&quot;#,##0.000\);&quot; -&quot;#.0\ ;@\ "/>
    <numFmt numFmtId="189" formatCode="#,##0.000"/>
    <numFmt numFmtId="190" formatCode="&quot;R$&quot;\ #,##0.00"/>
    <numFmt numFmtId="191" formatCode="0.0%"/>
    <numFmt numFmtId="192" formatCode="#,##0.00_);\-#,##0.00"/>
    <numFmt numFmtId="193" formatCode="000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10" xfId="5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4" fontId="21" fillId="0" borderId="10" xfId="47" applyFont="1" applyFill="1" applyBorder="1" applyAlignment="1">
      <alignment horizontal="center" vertical="center"/>
    </xf>
    <xf numFmtId="44" fontId="21" fillId="0" borderId="12" xfId="47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4" fontId="22" fillId="0" borderId="10" xfId="47" applyFont="1" applyFill="1" applyBorder="1" applyAlignment="1">
      <alignment horizontal="center" vertical="center"/>
    </xf>
    <xf numFmtId="44" fontId="22" fillId="0" borderId="12" xfId="47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53" applyNumberFormat="1" applyFont="1" applyFill="1" applyBorder="1" applyAlignment="1">
      <alignment horizontal="center" vertical="center"/>
    </xf>
    <xf numFmtId="44" fontId="22" fillId="0" borderId="10" xfId="47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 vertical="center"/>
    </xf>
    <xf numFmtId="44" fontId="21" fillId="0" borderId="10" xfId="47" applyFont="1" applyFill="1" applyBorder="1" applyAlignment="1">
      <alignment horizontal="center" vertical="center" wrapText="1"/>
    </xf>
    <xf numFmtId="43" fontId="22" fillId="0" borderId="10" xfId="53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44" fontId="22" fillId="0" borderId="0" xfId="47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44" fontId="22" fillId="0" borderId="15" xfId="47" applyFont="1" applyFill="1" applyBorder="1" applyAlignment="1">
      <alignment horizontal="center" vertical="center"/>
    </xf>
    <xf numFmtId="44" fontId="22" fillId="0" borderId="16" xfId="47" applyFont="1" applyFill="1" applyBorder="1" applyAlignment="1">
      <alignment horizontal="center" vertical="center"/>
    </xf>
    <xf numFmtId="44" fontId="22" fillId="0" borderId="17" xfId="4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4" fontId="21" fillId="0" borderId="18" xfId="47" applyFont="1" applyFill="1" applyBorder="1" applyAlignment="1">
      <alignment horizontal="center" vertical="center" wrapText="1"/>
    </xf>
    <xf numFmtId="44" fontId="21" fillId="0" borderId="10" xfId="47" applyFont="1" applyFill="1" applyBorder="1" applyAlignment="1">
      <alignment horizontal="center" vertical="center" wrapText="1"/>
    </xf>
    <xf numFmtId="44" fontId="21" fillId="0" borderId="19" xfId="47" applyFont="1" applyFill="1" applyBorder="1" applyAlignment="1">
      <alignment horizontal="center" vertical="center" wrapText="1"/>
    </xf>
    <xf numFmtId="44" fontId="21" fillId="0" borderId="12" xfId="47" applyFont="1" applyFill="1" applyBorder="1" applyAlignment="1">
      <alignment horizontal="center" vertical="center" wrapText="1"/>
    </xf>
    <xf numFmtId="2" fontId="21" fillId="0" borderId="18" xfId="53" applyNumberFormat="1" applyFont="1" applyFill="1" applyBorder="1" applyAlignment="1">
      <alignment horizontal="center" vertical="center" wrapText="1"/>
    </xf>
    <xf numFmtId="2" fontId="21" fillId="0" borderId="10" xfId="5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4" fontId="22" fillId="0" borderId="2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0.12.124\Publica\EDIFICA&#199;&#213;ES\EDIFICA&#199;&#213;ES\2013\MANUTEN&#199;&#195;O%20SER%20%20V\LICITA&#199;&#195;O\Obsole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0.12.124\Publica\ISABELLE\PSF%20FINA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OLETO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CRONOGRAMA"/>
      <sheetName val="memória"/>
    </sheetNames>
    <sheetDataSet>
      <sheetData sheetId="2">
        <row r="19">
          <cell r="N19">
            <v>280.78999999999996</v>
          </cell>
        </row>
        <row r="32">
          <cell r="I32">
            <v>260.59999999999997</v>
          </cell>
        </row>
        <row r="45">
          <cell r="D45">
            <v>356.97</v>
          </cell>
          <cell r="E45">
            <v>795.6629999999999</v>
          </cell>
        </row>
        <row r="59">
          <cell r="B59">
            <v>84.61000000000001</v>
          </cell>
        </row>
        <row r="61">
          <cell r="B61">
            <v>354</v>
          </cell>
        </row>
        <row r="63">
          <cell r="I63">
            <v>325.09999999999997</v>
          </cell>
        </row>
        <row r="64">
          <cell r="B64">
            <v>62.8</v>
          </cell>
        </row>
        <row r="66">
          <cell r="B66">
            <v>450</v>
          </cell>
        </row>
        <row r="69">
          <cell r="B69">
            <v>596.62</v>
          </cell>
        </row>
        <row r="73">
          <cell r="O73">
            <v>7.03</v>
          </cell>
        </row>
        <row r="82">
          <cell r="B82">
            <v>24.803500000000003</v>
          </cell>
          <cell r="O82">
            <v>10.92</v>
          </cell>
        </row>
        <row r="84">
          <cell r="O84">
            <v>5.12</v>
          </cell>
        </row>
        <row r="85">
          <cell r="C85">
            <v>46.86</v>
          </cell>
        </row>
        <row r="86">
          <cell r="P86">
            <v>142.8</v>
          </cell>
          <cell r="Q86">
            <v>62.82</v>
          </cell>
        </row>
        <row r="95">
          <cell r="B95">
            <v>13.2</v>
          </cell>
        </row>
        <row r="96">
          <cell r="B96">
            <v>2.5</v>
          </cell>
        </row>
        <row r="97">
          <cell r="B97">
            <v>3.9500000000000006</v>
          </cell>
        </row>
        <row r="113">
          <cell r="B113">
            <v>43.614000000000004</v>
          </cell>
        </row>
        <row r="115">
          <cell r="B115">
            <v>485.4</v>
          </cell>
        </row>
        <row r="119">
          <cell r="B119">
            <v>1.7250000000000003</v>
          </cell>
        </row>
        <row r="135">
          <cell r="B135">
            <v>1.718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G257"/>
  <sheetViews>
    <sheetView showGridLines="0" tabSelected="1" view="pageBreakPreview" zoomScale="70" zoomScaleSheetLayoutView="70" zoomScalePageLayoutView="0" workbookViewId="0" topLeftCell="A187">
      <selection activeCell="F251" sqref="F251"/>
    </sheetView>
  </sheetViews>
  <sheetFormatPr defaultColWidth="9.140625" defaultRowHeight="12.75"/>
  <cols>
    <col min="1" max="1" width="7.140625" style="1" customWidth="1"/>
    <col min="2" max="2" width="76.00390625" style="2" customWidth="1"/>
    <col min="3" max="3" width="8.57421875" style="3" customWidth="1"/>
    <col min="4" max="4" width="10.8515625" style="4" customWidth="1"/>
    <col min="5" max="5" width="15.421875" style="44" customWidth="1"/>
    <col min="6" max="6" width="21.00390625" style="44" bestFit="1" customWidth="1"/>
    <col min="7" max="10" width="9.140625" style="5" customWidth="1"/>
    <col min="11" max="11" width="0" style="5" hidden="1" customWidth="1"/>
    <col min="12" max="16384" width="9.140625" style="5" customWidth="1"/>
  </cols>
  <sheetData>
    <row r="2" spans="1:6" ht="14.25">
      <c r="A2" s="64" t="s">
        <v>0</v>
      </c>
      <c r="B2" s="64"/>
      <c r="C2" s="64"/>
      <c r="D2" s="64"/>
      <c r="E2" s="64"/>
      <c r="F2" s="64"/>
    </row>
    <row r="3" spans="1:6" ht="14.25">
      <c r="A3" s="64" t="s">
        <v>1</v>
      </c>
      <c r="B3" s="64"/>
      <c r="C3" s="64"/>
      <c r="D3" s="64"/>
      <c r="E3" s="64"/>
      <c r="F3" s="64"/>
    </row>
    <row r="4" spans="1:6" ht="14.25">
      <c r="A4" s="64" t="s">
        <v>2</v>
      </c>
      <c r="B4" s="64"/>
      <c r="C4" s="64"/>
      <c r="D4" s="64"/>
      <c r="E4" s="64"/>
      <c r="F4" s="64"/>
    </row>
    <row r="5" spans="1:6" ht="14.25">
      <c r="A5" s="64" t="s">
        <v>54</v>
      </c>
      <c r="B5" s="64"/>
      <c r="C5" s="64"/>
      <c r="D5" s="64"/>
      <c r="E5" s="64"/>
      <c r="F5" s="64"/>
    </row>
    <row r="6" spans="1:6" ht="14.25">
      <c r="A6" s="64"/>
      <c r="B6" s="64"/>
      <c r="C6" s="64"/>
      <c r="D6" s="64"/>
      <c r="E6" s="64"/>
      <c r="F6" s="64"/>
    </row>
    <row r="7" spans="1:6" ht="15">
      <c r="A7" s="71" t="s">
        <v>55</v>
      </c>
      <c r="B7" s="71"/>
      <c r="C7" s="71"/>
      <c r="D7" s="71"/>
      <c r="E7" s="71"/>
      <c r="F7" s="71"/>
    </row>
    <row r="8" spans="1:6" ht="14.25">
      <c r="A8" s="64"/>
      <c r="B8" s="64"/>
      <c r="C8" s="64"/>
      <c r="D8" s="64"/>
      <c r="E8" s="64"/>
      <c r="F8" s="64"/>
    </row>
    <row r="9" spans="1:6" ht="15">
      <c r="A9" s="52" t="s">
        <v>316</v>
      </c>
      <c r="B9" s="53"/>
      <c r="C9" s="53"/>
      <c r="D9" s="53"/>
      <c r="E9" s="53"/>
      <c r="F9" s="53"/>
    </row>
    <row r="10" spans="1:6" ht="15">
      <c r="A10" s="52" t="s">
        <v>317</v>
      </c>
      <c r="B10" s="53"/>
      <c r="C10" s="53"/>
      <c r="D10" s="53"/>
      <c r="E10" s="53"/>
      <c r="F10" s="53"/>
    </row>
    <row r="11" spans="1:6" ht="15">
      <c r="A11" s="52" t="s">
        <v>56</v>
      </c>
      <c r="B11" s="52"/>
      <c r="C11" s="52"/>
      <c r="D11" s="52"/>
      <c r="E11" s="52"/>
      <c r="F11" s="52"/>
    </row>
    <row r="12" spans="1:6" ht="15">
      <c r="A12" s="6"/>
      <c r="B12" s="6"/>
      <c r="C12" s="6"/>
      <c r="D12" s="43"/>
      <c r="E12" s="43"/>
      <c r="F12" s="43"/>
    </row>
    <row r="13" spans="1:7" ht="14.25">
      <c r="A13" s="65"/>
      <c r="B13" s="66"/>
      <c r="C13" s="66"/>
      <c r="D13" s="66"/>
      <c r="E13" s="66"/>
      <c r="F13" s="65"/>
      <c r="G13" s="26"/>
    </row>
    <row r="14" spans="1:6" ht="14.25" customHeight="1">
      <c r="A14" s="67" t="s">
        <v>3</v>
      </c>
      <c r="B14" s="69" t="s">
        <v>57</v>
      </c>
      <c r="C14" s="58" t="s">
        <v>58</v>
      </c>
      <c r="D14" s="58" t="s">
        <v>4</v>
      </c>
      <c r="E14" s="54" t="s">
        <v>59</v>
      </c>
      <c r="F14" s="56" t="s">
        <v>60</v>
      </c>
    </row>
    <row r="15" spans="1:6" ht="22.5" customHeight="1">
      <c r="A15" s="68"/>
      <c r="B15" s="70"/>
      <c r="C15" s="59"/>
      <c r="D15" s="59"/>
      <c r="E15" s="55"/>
      <c r="F15" s="57"/>
    </row>
    <row r="16" spans="1:6" ht="15">
      <c r="A16" s="8">
        <v>1</v>
      </c>
      <c r="B16" s="9" t="s">
        <v>5</v>
      </c>
      <c r="C16" s="10"/>
      <c r="D16" s="11"/>
      <c r="E16" s="12"/>
      <c r="F16" s="13">
        <f>SUM(F17)</f>
        <v>20920.416695000004</v>
      </c>
    </row>
    <row r="17" spans="1:6" ht="15">
      <c r="A17" s="8" t="s">
        <v>6</v>
      </c>
      <c r="B17" s="9" t="s">
        <v>7</v>
      </c>
      <c r="C17" s="10"/>
      <c r="D17" s="11"/>
      <c r="E17" s="12"/>
      <c r="F17" s="13">
        <f>SUM(F18:F32)</f>
        <v>20920.416695000004</v>
      </c>
    </row>
    <row r="18" spans="1:6" ht="21.75" customHeight="1">
      <c r="A18" s="14" t="s">
        <v>8</v>
      </c>
      <c r="B18" s="15" t="s">
        <v>38</v>
      </c>
      <c r="C18" s="16" t="s">
        <v>61</v>
      </c>
      <c r="D18" s="17">
        <f>'[2]memória'!B82</f>
        <v>24.803500000000003</v>
      </c>
      <c r="E18" s="18">
        <v>17.09</v>
      </c>
      <c r="F18" s="19">
        <f>E18*D18</f>
        <v>423.89181500000007</v>
      </c>
    </row>
    <row r="19" spans="1:6" ht="15.75" customHeight="1">
      <c r="A19" s="14" t="s">
        <v>9</v>
      </c>
      <c r="B19" s="15" t="s">
        <v>62</v>
      </c>
      <c r="C19" s="16" t="s">
        <v>61</v>
      </c>
      <c r="D19" s="17">
        <f>'[2]memória'!B135</f>
        <v>1.718</v>
      </c>
      <c r="E19" s="18">
        <v>273.46</v>
      </c>
      <c r="F19" s="19">
        <f>E19*D19</f>
        <v>469.80427999999995</v>
      </c>
    </row>
    <row r="20" spans="1:6" ht="14.25">
      <c r="A20" s="14" t="s">
        <v>63</v>
      </c>
      <c r="B20" s="20" t="s">
        <v>64</v>
      </c>
      <c r="C20" s="16" t="s">
        <v>65</v>
      </c>
      <c r="D20" s="17">
        <f>'[2]memória'!D45</f>
        <v>356.97</v>
      </c>
      <c r="E20" s="18">
        <v>20.71</v>
      </c>
      <c r="F20" s="19">
        <f>D20*E20</f>
        <v>7392.8487000000005</v>
      </c>
    </row>
    <row r="21" spans="1:6" ht="14.25">
      <c r="A21" s="14" t="s">
        <v>66</v>
      </c>
      <c r="B21" s="20" t="s">
        <v>67</v>
      </c>
      <c r="C21" s="16"/>
      <c r="D21" s="17">
        <v>278.42</v>
      </c>
      <c r="E21" s="18">
        <v>11.32</v>
      </c>
      <c r="F21" s="19">
        <f>D21*E21</f>
        <v>3151.7144000000003</v>
      </c>
    </row>
    <row r="22" spans="1:6" ht="28.5">
      <c r="A22" s="14" t="s">
        <v>68</v>
      </c>
      <c r="B22" s="15" t="s">
        <v>69</v>
      </c>
      <c r="C22" s="16" t="s">
        <v>65</v>
      </c>
      <c r="D22" s="17">
        <f>'[2]memória'!B59</f>
        <v>84.61000000000001</v>
      </c>
      <c r="E22" s="18">
        <v>10.67</v>
      </c>
      <c r="F22" s="19">
        <f aca="true" t="shared" si="0" ref="F22:F31">D22*E22</f>
        <v>902.7887000000002</v>
      </c>
    </row>
    <row r="23" spans="1:6" ht="14.25">
      <c r="A23" s="14" t="s">
        <v>70</v>
      </c>
      <c r="B23" s="21" t="s">
        <v>71</v>
      </c>
      <c r="C23" s="16" t="s">
        <v>65</v>
      </c>
      <c r="D23" s="17">
        <f>'[2]memória'!B115</f>
        <v>485.4</v>
      </c>
      <c r="E23" s="18">
        <v>1.64</v>
      </c>
      <c r="F23" s="19">
        <f t="shared" si="0"/>
        <v>796.0559999999999</v>
      </c>
    </row>
    <row r="24" spans="1:6" ht="14.25">
      <c r="A24" s="14" t="s">
        <v>72</v>
      </c>
      <c r="B24" s="20" t="s">
        <v>73</v>
      </c>
      <c r="C24" s="16" t="s">
        <v>65</v>
      </c>
      <c r="D24" s="17">
        <f>218.59+249.13+433.2</f>
        <v>900.9200000000001</v>
      </c>
      <c r="E24" s="18">
        <v>1.45</v>
      </c>
      <c r="F24" s="19">
        <f t="shared" si="0"/>
        <v>1306.334</v>
      </c>
    </row>
    <row r="25" spans="1:6" ht="14.25">
      <c r="A25" s="14" t="s">
        <v>74</v>
      </c>
      <c r="B25" s="20" t="s">
        <v>75</v>
      </c>
      <c r="C25" s="16" t="s">
        <v>65</v>
      </c>
      <c r="D25" s="17">
        <f>'[2]memória'!B66</f>
        <v>450</v>
      </c>
      <c r="E25" s="18">
        <v>8.34</v>
      </c>
      <c r="F25" s="19">
        <f t="shared" si="0"/>
        <v>3753</v>
      </c>
    </row>
    <row r="26" spans="1:6" ht="14.25">
      <c r="A26" s="14" t="s">
        <v>76</v>
      </c>
      <c r="B26" s="20" t="s">
        <v>77</v>
      </c>
      <c r="C26" s="16" t="s">
        <v>65</v>
      </c>
      <c r="D26" s="17">
        <f>3.2*2.3+1*2.3+1.5*1.5</f>
        <v>11.91</v>
      </c>
      <c r="E26" s="18">
        <v>3.3</v>
      </c>
      <c r="F26" s="19">
        <f t="shared" si="0"/>
        <v>39.303</v>
      </c>
    </row>
    <row r="27" spans="1:6" ht="14.25">
      <c r="A27" s="14" t="s">
        <v>78</v>
      </c>
      <c r="B27" s="21" t="s">
        <v>79</v>
      </c>
      <c r="C27" s="16" t="s">
        <v>65</v>
      </c>
      <c r="D27" s="17">
        <f>'[2]memória'!C85</f>
        <v>46.86</v>
      </c>
      <c r="E27" s="18">
        <v>6.53</v>
      </c>
      <c r="F27" s="19">
        <f t="shared" si="0"/>
        <v>305.99580000000003</v>
      </c>
    </row>
    <row r="28" spans="1:6" ht="14.25">
      <c r="A28" s="14" t="s">
        <v>80</v>
      </c>
      <c r="B28" s="21" t="s">
        <v>81</v>
      </c>
      <c r="C28" s="16" t="s">
        <v>82</v>
      </c>
      <c r="D28" s="17">
        <v>1</v>
      </c>
      <c r="E28" s="18">
        <v>27.68</v>
      </c>
      <c r="F28" s="19">
        <f t="shared" si="0"/>
        <v>27.68</v>
      </c>
    </row>
    <row r="29" spans="1:6" ht="14.25">
      <c r="A29" s="14" t="s">
        <v>83</v>
      </c>
      <c r="B29" s="21" t="s">
        <v>84</v>
      </c>
      <c r="C29" s="16" t="s">
        <v>65</v>
      </c>
      <c r="D29" s="17">
        <f>D25</f>
        <v>450</v>
      </c>
      <c r="E29" s="18">
        <v>3.42</v>
      </c>
      <c r="F29" s="19">
        <f t="shared" si="0"/>
        <v>1539</v>
      </c>
    </row>
    <row r="30" spans="1:6" ht="14.25">
      <c r="A30" s="14" t="s">
        <v>85</v>
      </c>
      <c r="B30" s="22" t="s">
        <v>86</v>
      </c>
      <c r="C30" s="16" t="s">
        <v>82</v>
      </c>
      <c r="D30" s="23">
        <v>6</v>
      </c>
      <c r="E30" s="24">
        <v>8.46</v>
      </c>
      <c r="F30" s="19">
        <f t="shared" si="0"/>
        <v>50.760000000000005</v>
      </c>
    </row>
    <row r="31" spans="1:6" ht="16.5" customHeight="1">
      <c r="A31" s="14" t="s">
        <v>87</v>
      </c>
      <c r="B31" s="22" t="s">
        <v>88</v>
      </c>
      <c r="C31" s="16" t="s">
        <v>65</v>
      </c>
      <c r="D31" s="23">
        <v>200</v>
      </c>
      <c r="E31" s="24">
        <v>3.72</v>
      </c>
      <c r="F31" s="19">
        <f t="shared" si="0"/>
        <v>744</v>
      </c>
    </row>
    <row r="32" spans="1:6" ht="14.25">
      <c r="A32" s="14" t="s">
        <v>89</v>
      </c>
      <c r="B32" s="21" t="s">
        <v>90</v>
      </c>
      <c r="C32" s="16" t="s">
        <v>82</v>
      </c>
      <c r="D32" s="17">
        <v>4</v>
      </c>
      <c r="E32" s="18">
        <v>4.31</v>
      </c>
      <c r="F32" s="19">
        <f>E32*D32</f>
        <v>17.24</v>
      </c>
    </row>
    <row r="33" spans="1:6" ht="14.25">
      <c r="A33" s="14"/>
      <c r="B33" s="21"/>
      <c r="C33" s="16"/>
      <c r="D33" s="17"/>
      <c r="E33" s="18"/>
      <c r="F33" s="19"/>
    </row>
    <row r="34" spans="1:6" ht="14.25">
      <c r="A34" s="14"/>
      <c r="B34" s="21"/>
      <c r="C34" s="16"/>
      <c r="D34" s="17"/>
      <c r="E34" s="18"/>
      <c r="F34" s="19"/>
    </row>
    <row r="35" spans="1:6" ht="15">
      <c r="A35" s="8" t="s">
        <v>10</v>
      </c>
      <c r="B35" s="25" t="s">
        <v>39</v>
      </c>
      <c r="C35" s="16"/>
      <c r="D35" s="17"/>
      <c r="E35" s="18"/>
      <c r="F35" s="13">
        <f>F36+F38</f>
        <v>1251.9867800000002</v>
      </c>
    </row>
    <row r="36" spans="1:6" ht="15">
      <c r="A36" s="8" t="s">
        <v>11</v>
      </c>
      <c r="B36" s="25" t="s">
        <v>40</v>
      </c>
      <c r="C36" s="16"/>
      <c r="D36" s="17"/>
      <c r="E36" s="18"/>
      <c r="F36" s="19">
        <f>F37</f>
        <v>494.659</v>
      </c>
    </row>
    <row r="37" spans="1:6" s="27" customFormat="1" ht="15">
      <c r="A37" s="14" t="s">
        <v>12</v>
      </c>
      <c r="B37" s="15" t="s">
        <v>41</v>
      </c>
      <c r="C37" s="16" t="s">
        <v>61</v>
      </c>
      <c r="D37" s="11">
        <v>25.63</v>
      </c>
      <c r="E37" s="18">
        <v>19.3</v>
      </c>
      <c r="F37" s="13">
        <f>E37*D37</f>
        <v>494.659</v>
      </c>
    </row>
    <row r="38" spans="1:6" ht="15">
      <c r="A38" s="8" t="s">
        <v>42</v>
      </c>
      <c r="B38" s="28" t="s">
        <v>43</v>
      </c>
      <c r="C38" s="16"/>
      <c r="D38" s="17"/>
      <c r="E38" s="18"/>
      <c r="F38" s="13">
        <f>F39+F40</f>
        <v>757.3277800000001</v>
      </c>
    </row>
    <row r="39" spans="1:6" ht="30.75" customHeight="1">
      <c r="A39" s="14" t="s">
        <v>44</v>
      </c>
      <c r="B39" s="15" t="s">
        <v>91</v>
      </c>
      <c r="C39" s="16" t="s">
        <v>61</v>
      </c>
      <c r="D39" s="17">
        <f>40.43*0.2</f>
        <v>8.086</v>
      </c>
      <c r="E39" s="18">
        <v>51.73</v>
      </c>
      <c r="F39" s="19">
        <f>D39*E39</f>
        <v>418.28878</v>
      </c>
    </row>
    <row r="40" spans="1:6" ht="14.25">
      <c r="A40" s="14" t="s">
        <v>45</v>
      </c>
      <c r="B40" s="21" t="s">
        <v>92</v>
      </c>
      <c r="C40" s="16" t="s">
        <v>61</v>
      </c>
      <c r="D40" s="17">
        <f>7.69+5.36</f>
        <v>13.05</v>
      </c>
      <c r="E40" s="18">
        <v>25.98</v>
      </c>
      <c r="F40" s="19">
        <f>E40*D40</f>
        <v>339.03900000000004</v>
      </c>
    </row>
    <row r="41" spans="1:6" ht="14.25">
      <c r="A41" s="14"/>
      <c r="B41" s="21"/>
      <c r="C41" s="16"/>
      <c r="D41" s="17"/>
      <c r="E41" s="18"/>
      <c r="F41" s="19"/>
    </row>
    <row r="42" spans="1:6" ht="14.25">
      <c r="A42" s="14"/>
      <c r="B42" s="21"/>
      <c r="C42" s="16"/>
      <c r="D42" s="17"/>
      <c r="E42" s="18"/>
      <c r="F42" s="19"/>
    </row>
    <row r="43" spans="1:6" ht="15">
      <c r="A43" s="8" t="s">
        <v>13</v>
      </c>
      <c r="B43" s="28" t="s">
        <v>46</v>
      </c>
      <c r="C43" s="16"/>
      <c r="D43" s="17"/>
      <c r="E43" s="18"/>
      <c r="F43" s="13">
        <f>F44</f>
        <v>1474.546</v>
      </c>
    </row>
    <row r="44" spans="1:6" s="27" customFormat="1" ht="15">
      <c r="A44" s="8" t="s">
        <v>14</v>
      </c>
      <c r="B44" s="28" t="s">
        <v>93</v>
      </c>
      <c r="C44" s="10"/>
      <c r="D44" s="11"/>
      <c r="E44" s="12"/>
      <c r="F44" s="13">
        <f>F45</f>
        <v>1474.546</v>
      </c>
    </row>
    <row r="45" spans="1:6" ht="14.25">
      <c r="A45" s="14" t="s">
        <v>36</v>
      </c>
      <c r="B45" s="21" t="s">
        <v>94</v>
      </c>
      <c r="C45" s="16" t="s">
        <v>65</v>
      </c>
      <c r="D45" s="17">
        <v>52.7</v>
      </c>
      <c r="E45" s="18">
        <v>27.98</v>
      </c>
      <c r="F45" s="19">
        <f>E45*D45</f>
        <v>1474.546</v>
      </c>
    </row>
    <row r="46" spans="1:6" ht="14.25">
      <c r="A46" s="14"/>
      <c r="B46" s="21"/>
      <c r="C46" s="16"/>
      <c r="D46" s="17"/>
      <c r="E46" s="18"/>
      <c r="F46" s="19"/>
    </row>
    <row r="47" spans="1:6" ht="14.25">
      <c r="A47" s="14"/>
      <c r="B47" s="21"/>
      <c r="C47" s="16"/>
      <c r="D47" s="17"/>
      <c r="E47" s="18"/>
      <c r="F47" s="19"/>
    </row>
    <row r="48" spans="1:6" ht="15">
      <c r="A48" s="8" t="s">
        <v>47</v>
      </c>
      <c r="B48" s="28" t="s">
        <v>27</v>
      </c>
      <c r="C48" s="16" t="s">
        <v>95</v>
      </c>
      <c r="D48" s="17"/>
      <c r="E48" s="18"/>
      <c r="F48" s="13">
        <f>F49+F59+F53</f>
        <v>14609.3928</v>
      </c>
    </row>
    <row r="49" spans="1:6" ht="15">
      <c r="A49" s="8" t="s">
        <v>15</v>
      </c>
      <c r="B49" s="25" t="s">
        <v>50</v>
      </c>
      <c r="C49" s="16"/>
      <c r="D49" s="17"/>
      <c r="E49" s="18"/>
      <c r="F49" s="13">
        <f>SUM(F50:F52)</f>
        <v>7147.0167</v>
      </c>
    </row>
    <row r="50" spans="1:6" ht="14.25">
      <c r="A50" s="14" t="s">
        <v>16</v>
      </c>
      <c r="B50" s="15" t="s">
        <v>96</v>
      </c>
      <c r="C50" s="16" t="s">
        <v>65</v>
      </c>
      <c r="D50" s="17">
        <v>31.38</v>
      </c>
      <c r="E50" s="18">
        <v>18.29</v>
      </c>
      <c r="F50" s="19">
        <f>E50*D50</f>
        <v>573.9402</v>
      </c>
    </row>
    <row r="51" spans="1:6" ht="29.25" customHeight="1">
      <c r="A51" s="14" t="s">
        <v>17</v>
      </c>
      <c r="B51" s="15" t="s">
        <v>97</v>
      </c>
      <c r="C51" s="16" t="s">
        <v>61</v>
      </c>
      <c r="D51" s="17">
        <f>'[2]memória'!B119</f>
        <v>1.7250000000000003</v>
      </c>
      <c r="E51" s="18">
        <v>1314.74</v>
      </c>
      <c r="F51" s="19">
        <f>E51*D51</f>
        <v>2267.9265000000005</v>
      </c>
    </row>
    <row r="52" spans="1:6" ht="30" customHeight="1">
      <c r="A52" s="14" t="s">
        <v>49</v>
      </c>
      <c r="B52" s="15" t="s">
        <v>98</v>
      </c>
      <c r="C52" s="16" t="s">
        <v>61</v>
      </c>
      <c r="D52" s="17">
        <f>15*1*1*1</f>
        <v>15</v>
      </c>
      <c r="E52" s="18">
        <v>287.01</v>
      </c>
      <c r="F52" s="19">
        <f>E52*D52</f>
        <v>4305.15</v>
      </c>
    </row>
    <row r="53" spans="1:6" ht="15">
      <c r="A53" s="8" t="s">
        <v>18</v>
      </c>
      <c r="B53" s="25" t="s">
        <v>48</v>
      </c>
      <c r="C53" s="16"/>
      <c r="D53" s="17"/>
      <c r="E53" s="18"/>
      <c r="F53" s="13">
        <f>SUM(F54:F58)</f>
        <v>6099.4341</v>
      </c>
    </row>
    <row r="54" spans="1:6" ht="14.25">
      <c r="A54" s="14" t="s">
        <v>19</v>
      </c>
      <c r="B54" s="15" t="s">
        <v>99</v>
      </c>
      <c r="C54" s="16" t="s">
        <v>61</v>
      </c>
      <c r="D54" s="17">
        <v>12.81</v>
      </c>
      <c r="E54" s="18">
        <v>191.71</v>
      </c>
      <c r="F54" s="19">
        <f>E54*D54</f>
        <v>2455.8051</v>
      </c>
    </row>
    <row r="55" spans="1:6" ht="14.25">
      <c r="A55" s="14" t="s">
        <v>100</v>
      </c>
      <c r="B55" s="15" t="s">
        <v>101</v>
      </c>
      <c r="C55" s="16" t="s">
        <v>61</v>
      </c>
      <c r="D55" s="17">
        <v>5.13</v>
      </c>
      <c r="E55" s="18">
        <v>267.71</v>
      </c>
      <c r="F55" s="19">
        <f>E55*D55</f>
        <v>1373.3522999999998</v>
      </c>
    </row>
    <row r="56" spans="1:6" ht="28.5">
      <c r="A56" s="14" t="s">
        <v>102</v>
      </c>
      <c r="B56" s="15" t="s">
        <v>103</v>
      </c>
      <c r="C56" s="16" t="s">
        <v>20</v>
      </c>
      <c r="D56" s="17">
        <v>85.43</v>
      </c>
      <c r="E56" s="18">
        <v>19.78</v>
      </c>
      <c r="F56" s="19">
        <f>E56*D56</f>
        <v>1689.8054000000002</v>
      </c>
    </row>
    <row r="57" spans="1:6" ht="15">
      <c r="A57" s="8" t="s">
        <v>31</v>
      </c>
      <c r="B57" s="25" t="s">
        <v>104</v>
      </c>
      <c r="C57" s="16"/>
      <c r="D57" s="17"/>
      <c r="E57" s="18"/>
      <c r="F57" s="19">
        <f>E57*D57</f>
        <v>0</v>
      </c>
    </row>
    <row r="58" spans="1:6" ht="14.25">
      <c r="A58" s="14" t="s">
        <v>32</v>
      </c>
      <c r="B58" s="15" t="s">
        <v>105</v>
      </c>
      <c r="C58" s="16" t="s">
        <v>65</v>
      </c>
      <c r="D58" s="17">
        <f>5.58+2.69</f>
        <v>8.27</v>
      </c>
      <c r="E58" s="18">
        <v>70.19</v>
      </c>
      <c r="F58" s="19">
        <f>E58*D58</f>
        <v>580.4712999999999</v>
      </c>
    </row>
    <row r="59" spans="1:6" ht="15">
      <c r="A59" s="29" t="s">
        <v>106</v>
      </c>
      <c r="B59" s="28" t="s">
        <v>107</v>
      </c>
      <c r="C59" s="30"/>
      <c r="D59" s="17"/>
      <c r="E59" s="18"/>
      <c r="F59" s="13">
        <f>F60</f>
        <v>1362.942</v>
      </c>
    </row>
    <row r="60" spans="1:6" ht="14.25">
      <c r="A60" s="31" t="s">
        <v>108</v>
      </c>
      <c r="B60" s="21" t="s">
        <v>109</v>
      </c>
      <c r="C60" s="30" t="s">
        <v>20</v>
      </c>
      <c r="D60" s="17">
        <f>9*3+12*2.1</f>
        <v>52.2</v>
      </c>
      <c r="E60" s="18">
        <v>26.11</v>
      </c>
      <c r="F60" s="19">
        <f>D60*E60</f>
        <v>1362.942</v>
      </c>
    </row>
    <row r="61" spans="1:6" ht="14.25">
      <c r="A61" s="14"/>
      <c r="B61" s="15"/>
      <c r="C61" s="16"/>
      <c r="D61" s="17"/>
      <c r="E61" s="18"/>
      <c r="F61" s="19"/>
    </row>
    <row r="62" spans="1:6" ht="14.25">
      <c r="A62" s="14"/>
      <c r="B62" s="15"/>
      <c r="C62" s="16"/>
      <c r="D62" s="17"/>
      <c r="E62" s="18"/>
      <c r="F62" s="19"/>
    </row>
    <row r="63" spans="1:6" ht="18.75" customHeight="1">
      <c r="A63" s="29">
        <v>5</v>
      </c>
      <c r="B63" s="32" t="s">
        <v>30</v>
      </c>
      <c r="C63" s="16"/>
      <c r="D63" s="17"/>
      <c r="E63" s="18"/>
      <c r="F63" s="13">
        <f>F64+F71+F73+F67</f>
        <v>15583.74774</v>
      </c>
    </row>
    <row r="64" spans="1:6" ht="15">
      <c r="A64" s="29" t="s">
        <v>332</v>
      </c>
      <c r="B64" s="28" t="s">
        <v>51</v>
      </c>
      <c r="C64" s="16" t="s">
        <v>95</v>
      </c>
      <c r="D64" s="17"/>
      <c r="E64" s="18"/>
      <c r="F64" s="13">
        <f>F65+F66</f>
        <v>4097.277599999999</v>
      </c>
    </row>
    <row r="65" spans="1:6" ht="14.25">
      <c r="A65" s="14" t="s">
        <v>333</v>
      </c>
      <c r="B65" s="33" t="s">
        <v>110</v>
      </c>
      <c r="C65" s="16" t="s">
        <v>65</v>
      </c>
      <c r="D65" s="17">
        <v>163.38</v>
      </c>
      <c r="E65" s="24">
        <v>24.52</v>
      </c>
      <c r="F65" s="19">
        <f>D65*E65</f>
        <v>4006.0775999999996</v>
      </c>
    </row>
    <row r="66" spans="1:6" ht="29.25" customHeight="1">
      <c r="A66" s="14" t="s">
        <v>428</v>
      </c>
      <c r="B66" s="33" t="s">
        <v>111</v>
      </c>
      <c r="C66" s="16" t="s">
        <v>65</v>
      </c>
      <c r="D66" s="17">
        <v>20</v>
      </c>
      <c r="E66" s="24">
        <v>4.56</v>
      </c>
      <c r="F66" s="19">
        <f>D66*E66</f>
        <v>91.19999999999999</v>
      </c>
    </row>
    <row r="67" spans="1:6" ht="15">
      <c r="A67" s="8" t="s">
        <v>334</v>
      </c>
      <c r="B67" s="34" t="s">
        <v>113</v>
      </c>
      <c r="C67" s="16" t="s">
        <v>95</v>
      </c>
      <c r="D67" s="17"/>
      <c r="E67" s="18"/>
      <c r="F67" s="13">
        <f>SUM(F68:F70)</f>
        <v>11006.88664</v>
      </c>
    </row>
    <row r="68" spans="1:6" ht="14.25">
      <c r="A68" s="14" t="s">
        <v>429</v>
      </c>
      <c r="B68" s="35" t="s">
        <v>115</v>
      </c>
      <c r="C68" s="16" t="s">
        <v>65</v>
      </c>
      <c r="D68" s="17">
        <f>(3.25)*0.58</f>
        <v>1.8849999999999998</v>
      </c>
      <c r="E68" s="18">
        <v>317.98</v>
      </c>
      <c r="F68" s="19">
        <f>E68*D68</f>
        <v>599.3923</v>
      </c>
    </row>
    <row r="69" spans="1:6" ht="14.25">
      <c r="A69" s="14" t="s">
        <v>430</v>
      </c>
      <c r="B69" s="35" t="s">
        <v>116</v>
      </c>
      <c r="C69" s="16" t="s">
        <v>65</v>
      </c>
      <c r="D69" s="17">
        <f>'[2]memória'!B113</f>
        <v>43.614000000000004</v>
      </c>
      <c r="E69" s="18">
        <v>169.01</v>
      </c>
      <c r="F69" s="19">
        <f>E69*D69</f>
        <v>7371.20214</v>
      </c>
    </row>
    <row r="70" spans="1:6" ht="28.5">
      <c r="A70" s="14" t="s">
        <v>431</v>
      </c>
      <c r="B70" s="33" t="s">
        <v>117</v>
      </c>
      <c r="C70" s="16" t="s">
        <v>65</v>
      </c>
      <c r="D70" s="17">
        <f>9.79+3.62</f>
        <v>13.41</v>
      </c>
      <c r="E70" s="24">
        <v>226.42</v>
      </c>
      <c r="F70" s="19">
        <f>E70*D70</f>
        <v>3036.2922</v>
      </c>
    </row>
    <row r="71" spans="1:6" ht="15.75" customHeight="1">
      <c r="A71" s="8" t="s">
        <v>335</v>
      </c>
      <c r="B71" s="36" t="s">
        <v>119</v>
      </c>
      <c r="C71" s="16"/>
      <c r="D71" s="17"/>
      <c r="E71" s="24"/>
      <c r="F71" s="13">
        <f>F72</f>
        <v>110.32350000000001</v>
      </c>
    </row>
    <row r="72" spans="1:6" ht="14.25">
      <c r="A72" s="14" t="s">
        <v>427</v>
      </c>
      <c r="B72" s="33" t="s">
        <v>120</v>
      </c>
      <c r="C72" s="16" t="s">
        <v>65</v>
      </c>
      <c r="D72" s="17">
        <f>'[2]memória'!B97</f>
        <v>3.9500000000000006</v>
      </c>
      <c r="E72" s="24">
        <v>27.93</v>
      </c>
      <c r="F72" s="19">
        <f>D72*E72</f>
        <v>110.32350000000001</v>
      </c>
    </row>
    <row r="73" spans="1:6" ht="15">
      <c r="A73" s="8" t="s">
        <v>336</v>
      </c>
      <c r="B73" s="36" t="s">
        <v>122</v>
      </c>
      <c r="C73" s="16"/>
      <c r="D73" s="17"/>
      <c r="E73" s="24"/>
      <c r="F73" s="13">
        <f>F74+F75</f>
        <v>369.26</v>
      </c>
    </row>
    <row r="74" spans="1:6" ht="14.25">
      <c r="A74" s="14" t="s">
        <v>425</v>
      </c>
      <c r="B74" s="33" t="s">
        <v>124</v>
      </c>
      <c r="C74" s="16" t="s">
        <v>20</v>
      </c>
      <c r="D74" s="17">
        <v>25</v>
      </c>
      <c r="E74" s="24">
        <v>9.46</v>
      </c>
      <c r="F74" s="19">
        <f>E74*D74</f>
        <v>236.50000000000003</v>
      </c>
    </row>
    <row r="75" spans="1:6" ht="14.25">
      <c r="A75" s="14" t="s">
        <v>426</v>
      </c>
      <c r="B75" s="33" t="s">
        <v>125</v>
      </c>
      <c r="C75" s="16" t="s">
        <v>61</v>
      </c>
      <c r="D75" s="17">
        <v>0.2</v>
      </c>
      <c r="E75" s="24">
        <v>663.8</v>
      </c>
      <c r="F75" s="19">
        <f>E75*D75</f>
        <v>132.76</v>
      </c>
    </row>
    <row r="76" spans="1:6" ht="14.25">
      <c r="A76" s="14"/>
      <c r="B76" s="21"/>
      <c r="C76" s="16"/>
      <c r="D76" s="17"/>
      <c r="E76" s="18"/>
      <c r="F76" s="19"/>
    </row>
    <row r="77" spans="1:6" ht="14.25">
      <c r="A77" s="14"/>
      <c r="B77" s="21"/>
      <c r="C77" s="16"/>
      <c r="D77" s="17"/>
      <c r="E77" s="18"/>
      <c r="F77" s="19"/>
    </row>
    <row r="78" spans="1:6" ht="15">
      <c r="A78" s="29">
        <v>6</v>
      </c>
      <c r="B78" s="28" t="s">
        <v>126</v>
      </c>
      <c r="C78" s="16" t="s">
        <v>95</v>
      </c>
      <c r="D78" s="17"/>
      <c r="E78" s="18"/>
      <c r="F78" s="13">
        <f>F79+F91+F94</f>
        <v>23194.0685</v>
      </c>
    </row>
    <row r="79" spans="1:6" ht="15">
      <c r="A79" s="29" t="s">
        <v>337</v>
      </c>
      <c r="B79" s="28" t="s">
        <v>127</v>
      </c>
      <c r="C79" s="16" t="s">
        <v>95</v>
      </c>
      <c r="D79" s="17"/>
      <c r="E79" s="18"/>
      <c r="F79" s="13">
        <f>SUM(F80:F90)</f>
        <v>19720.558</v>
      </c>
    </row>
    <row r="80" spans="1:6" ht="14.25">
      <c r="A80" s="31" t="s">
        <v>414</v>
      </c>
      <c r="B80" s="35" t="s">
        <v>128</v>
      </c>
      <c r="C80" s="16" t="s">
        <v>37</v>
      </c>
      <c r="D80" s="17">
        <v>5</v>
      </c>
      <c r="E80" s="18">
        <v>321.74</v>
      </c>
      <c r="F80" s="19">
        <f>D80*E80</f>
        <v>1608.7</v>
      </c>
    </row>
    <row r="81" spans="1:6" ht="14.25">
      <c r="A81" s="31" t="s">
        <v>415</v>
      </c>
      <c r="B81" s="35" t="s">
        <v>130</v>
      </c>
      <c r="C81" s="16" t="s">
        <v>37</v>
      </c>
      <c r="D81" s="17">
        <v>20</v>
      </c>
      <c r="E81" s="18">
        <v>361.31</v>
      </c>
      <c r="F81" s="19">
        <f aca="true" t="shared" si="1" ref="F81:F90">D81*E81</f>
        <v>7226.2</v>
      </c>
    </row>
    <row r="82" spans="1:6" ht="30.75" customHeight="1">
      <c r="A82" s="31" t="s">
        <v>416</v>
      </c>
      <c r="B82" s="37" t="s">
        <v>132</v>
      </c>
      <c r="C82" s="16" t="s">
        <v>37</v>
      </c>
      <c r="D82" s="17">
        <v>2</v>
      </c>
      <c r="E82" s="18">
        <v>459.21</v>
      </c>
      <c r="F82" s="19">
        <f t="shared" si="1"/>
        <v>918.42</v>
      </c>
    </row>
    <row r="83" spans="1:6" ht="32.25" customHeight="1">
      <c r="A83" s="31" t="s">
        <v>417</v>
      </c>
      <c r="B83" s="37" t="s">
        <v>134</v>
      </c>
      <c r="C83" s="16" t="s">
        <v>37</v>
      </c>
      <c r="D83" s="17">
        <f>'[2]memória'!O84</f>
        <v>5.12</v>
      </c>
      <c r="E83" s="24">
        <v>188.15</v>
      </c>
      <c r="F83" s="19">
        <f t="shared" si="1"/>
        <v>963.3280000000001</v>
      </c>
    </row>
    <row r="84" spans="1:6" ht="14.25">
      <c r="A84" s="31" t="s">
        <v>418</v>
      </c>
      <c r="B84" s="35" t="s">
        <v>136</v>
      </c>
      <c r="C84" s="16" t="s">
        <v>37</v>
      </c>
      <c r="D84" s="17">
        <v>1</v>
      </c>
      <c r="E84" s="18">
        <v>2341.07</v>
      </c>
      <c r="F84" s="19">
        <f t="shared" si="1"/>
        <v>2341.07</v>
      </c>
    </row>
    <row r="85" spans="1:6" ht="28.5">
      <c r="A85" s="31" t="s">
        <v>419</v>
      </c>
      <c r="B85" s="37" t="s">
        <v>138</v>
      </c>
      <c r="C85" s="16" t="s">
        <v>65</v>
      </c>
      <c r="D85" s="17">
        <v>2.94</v>
      </c>
      <c r="E85" s="18">
        <v>308</v>
      </c>
      <c r="F85" s="19">
        <f t="shared" si="1"/>
        <v>905.52</v>
      </c>
    </row>
    <row r="86" spans="1:6" ht="14.25">
      <c r="A86" s="31" t="s">
        <v>420</v>
      </c>
      <c r="B86" s="37" t="s">
        <v>139</v>
      </c>
      <c r="C86" s="16" t="s">
        <v>65</v>
      </c>
      <c r="D86" s="17">
        <v>5.4</v>
      </c>
      <c r="E86" s="18">
        <v>210.2</v>
      </c>
      <c r="F86" s="19">
        <f t="shared" si="1"/>
        <v>1135.08</v>
      </c>
    </row>
    <row r="87" spans="1:6" ht="28.5">
      <c r="A87" s="31" t="s">
        <v>421</v>
      </c>
      <c r="B87" s="37" t="s">
        <v>140</v>
      </c>
      <c r="C87" s="16" t="s">
        <v>65</v>
      </c>
      <c r="D87" s="17">
        <f>'[2]memória'!B95</f>
        <v>13.2</v>
      </c>
      <c r="E87" s="18">
        <v>220</v>
      </c>
      <c r="F87" s="19">
        <f t="shared" si="1"/>
        <v>2904</v>
      </c>
    </row>
    <row r="88" spans="1:6" ht="42.75" customHeight="1">
      <c r="A88" s="31" t="s">
        <v>422</v>
      </c>
      <c r="B88" s="37" t="s">
        <v>141</v>
      </c>
      <c r="C88" s="16" t="s">
        <v>65</v>
      </c>
      <c r="D88" s="17">
        <f>'[2]memória'!B96</f>
        <v>2.5</v>
      </c>
      <c r="E88" s="18">
        <v>350</v>
      </c>
      <c r="F88" s="19">
        <f t="shared" si="1"/>
        <v>875</v>
      </c>
    </row>
    <row r="89" spans="1:6" ht="14.25">
      <c r="A89" s="31" t="s">
        <v>423</v>
      </c>
      <c r="B89" s="35" t="s">
        <v>142</v>
      </c>
      <c r="C89" s="16" t="s">
        <v>20</v>
      </c>
      <c r="D89" s="17">
        <f>10*1.1+1+11*0.05</f>
        <v>12.55</v>
      </c>
      <c r="E89" s="18">
        <v>43.2</v>
      </c>
      <c r="F89" s="19">
        <f t="shared" si="1"/>
        <v>542.1600000000001</v>
      </c>
    </row>
    <row r="90" spans="1:6" ht="14.25">
      <c r="A90" s="31" t="s">
        <v>424</v>
      </c>
      <c r="B90" s="35" t="s">
        <v>143</v>
      </c>
      <c r="C90" s="16" t="s">
        <v>20</v>
      </c>
      <c r="D90" s="17">
        <v>9.65</v>
      </c>
      <c r="E90" s="18">
        <v>31.2</v>
      </c>
      <c r="F90" s="19">
        <f t="shared" si="1"/>
        <v>301.08</v>
      </c>
    </row>
    <row r="91" spans="1:6" ht="15">
      <c r="A91" s="29" t="s">
        <v>338</v>
      </c>
      <c r="B91" s="32" t="s">
        <v>145</v>
      </c>
      <c r="C91" s="16"/>
      <c r="D91" s="23"/>
      <c r="E91" s="24"/>
      <c r="F91" s="13">
        <f>F93+F92</f>
        <v>2627.9482000000003</v>
      </c>
    </row>
    <row r="92" spans="1:6" ht="14.25">
      <c r="A92" s="31" t="s">
        <v>412</v>
      </c>
      <c r="B92" s="22" t="s">
        <v>147</v>
      </c>
      <c r="C92" s="16" t="s">
        <v>65</v>
      </c>
      <c r="D92" s="23">
        <f>'[2]memória'!O82</f>
        <v>10.92</v>
      </c>
      <c r="E92" s="24">
        <v>143.02</v>
      </c>
      <c r="F92" s="19">
        <f>D92*E92</f>
        <v>1561.7784000000001</v>
      </c>
    </row>
    <row r="93" spans="1:6" ht="14.25">
      <c r="A93" s="31" t="s">
        <v>413</v>
      </c>
      <c r="B93" s="22" t="s">
        <v>148</v>
      </c>
      <c r="C93" s="16" t="s">
        <v>65</v>
      </c>
      <c r="D93" s="23">
        <f>'[2]memória'!O73</f>
        <v>7.03</v>
      </c>
      <c r="E93" s="24">
        <v>151.66</v>
      </c>
      <c r="F93" s="19">
        <f>D93*E93</f>
        <v>1066.1698000000001</v>
      </c>
    </row>
    <row r="94" spans="1:6" ht="15">
      <c r="A94" s="29" t="s">
        <v>339</v>
      </c>
      <c r="B94" s="34" t="s">
        <v>149</v>
      </c>
      <c r="C94" s="16"/>
      <c r="D94" s="38"/>
      <c r="E94" s="18"/>
      <c r="F94" s="13">
        <f>F95</f>
        <v>845.5622999999999</v>
      </c>
    </row>
    <row r="95" spans="1:6" ht="15" customHeight="1">
      <c r="A95" s="31" t="s">
        <v>411</v>
      </c>
      <c r="B95" s="22" t="s">
        <v>150</v>
      </c>
      <c r="C95" s="16" t="s">
        <v>151</v>
      </c>
      <c r="D95" s="23">
        <f>9.79*0.6</f>
        <v>5.874</v>
      </c>
      <c r="E95" s="24">
        <v>143.95</v>
      </c>
      <c r="F95" s="19">
        <f>E95*D95</f>
        <v>845.5622999999999</v>
      </c>
    </row>
    <row r="96" spans="1:6" ht="15" customHeight="1">
      <c r="A96" s="31"/>
      <c r="B96" s="22"/>
      <c r="C96" s="16"/>
      <c r="D96" s="23"/>
      <c r="E96" s="24"/>
      <c r="F96" s="19"/>
    </row>
    <row r="97" spans="1:6" ht="15" customHeight="1">
      <c r="A97" s="29"/>
      <c r="B97" s="22"/>
      <c r="C97" s="16"/>
      <c r="D97" s="23"/>
      <c r="E97" s="24"/>
      <c r="F97" s="19"/>
    </row>
    <row r="98" spans="1:6" ht="15">
      <c r="A98" s="8">
        <v>7</v>
      </c>
      <c r="B98" s="32" t="s">
        <v>152</v>
      </c>
      <c r="C98" s="16" t="s">
        <v>95</v>
      </c>
      <c r="D98" s="17"/>
      <c r="E98" s="18"/>
      <c r="F98" s="13">
        <f>F99+F103+F106+F101</f>
        <v>72085.21560000001</v>
      </c>
    </row>
    <row r="99" spans="1:6" ht="15">
      <c r="A99" s="8" t="s">
        <v>21</v>
      </c>
      <c r="B99" s="32" t="s">
        <v>154</v>
      </c>
      <c r="C99" s="16" t="s">
        <v>95</v>
      </c>
      <c r="D99" s="17"/>
      <c r="E99" s="18"/>
      <c r="F99" s="13">
        <f>F100</f>
        <v>46673.5826</v>
      </c>
    </row>
    <row r="100" spans="1:6" ht="14.25">
      <c r="A100" s="31" t="s">
        <v>22</v>
      </c>
      <c r="B100" s="22" t="s">
        <v>156</v>
      </c>
      <c r="C100" s="16" t="s">
        <v>65</v>
      </c>
      <c r="D100" s="17">
        <f>'[2]memória'!B69</f>
        <v>596.62</v>
      </c>
      <c r="E100" s="18">
        <v>78.23</v>
      </c>
      <c r="F100" s="19">
        <f>D100*E100</f>
        <v>46673.5826</v>
      </c>
    </row>
    <row r="101" spans="1:6" ht="15">
      <c r="A101" s="29" t="s">
        <v>112</v>
      </c>
      <c r="B101" s="32" t="s">
        <v>158</v>
      </c>
      <c r="C101" s="16"/>
      <c r="D101" s="17"/>
      <c r="E101" s="18"/>
      <c r="F101" s="13">
        <f>F102</f>
        <v>1800</v>
      </c>
    </row>
    <row r="102" spans="1:6" ht="16.5" customHeight="1">
      <c r="A102" s="31" t="s">
        <v>114</v>
      </c>
      <c r="B102" s="22" t="s">
        <v>160</v>
      </c>
      <c r="C102" s="16" t="s">
        <v>65</v>
      </c>
      <c r="D102" s="17">
        <v>20</v>
      </c>
      <c r="E102" s="18">
        <v>90</v>
      </c>
      <c r="F102" s="19">
        <f>D102*E102</f>
        <v>1800</v>
      </c>
    </row>
    <row r="103" spans="1:6" ht="15">
      <c r="A103" s="29" t="s">
        <v>118</v>
      </c>
      <c r="B103" s="32" t="s">
        <v>162</v>
      </c>
      <c r="C103" s="16" t="s">
        <v>95</v>
      </c>
      <c r="D103" s="17"/>
      <c r="E103" s="18"/>
      <c r="F103" s="13">
        <f>F104+F105</f>
        <v>22364.697200000002</v>
      </c>
    </row>
    <row r="104" spans="1:6" ht="14.25">
      <c r="A104" s="14" t="s">
        <v>409</v>
      </c>
      <c r="B104" s="22" t="s">
        <v>164</v>
      </c>
      <c r="C104" s="16" t="s">
        <v>65</v>
      </c>
      <c r="D104" s="17">
        <f>'[2]memória'!B69</f>
        <v>596.62</v>
      </c>
      <c r="E104" s="18">
        <v>35.06</v>
      </c>
      <c r="F104" s="19">
        <f>D104*E104</f>
        <v>20917.4972</v>
      </c>
    </row>
    <row r="105" spans="1:6" ht="14.25">
      <c r="A105" s="14" t="s">
        <v>410</v>
      </c>
      <c r="B105" s="22" t="s">
        <v>165</v>
      </c>
      <c r="C105" s="16" t="s">
        <v>65</v>
      </c>
      <c r="D105" s="17">
        <v>20</v>
      </c>
      <c r="E105" s="18">
        <v>72.36</v>
      </c>
      <c r="F105" s="19">
        <f>E105*D105</f>
        <v>1447.2</v>
      </c>
    </row>
    <row r="106" spans="1:6" ht="15">
      <c r="A106" s="29" t="s">
        <v>121</v>
      </c>
      <c r="B106" s="28" t="s">
        <v>166</v>
      </c>
      <c r="C106" s="16" t="s">
        <v>95</v>
      </c>
      <c r="D106" s="17"/>
      <c r="E106" s="18"/>
      <c r="F106" s="13">
        <f>F107</f>
        <v>1246.9358</v>
      </c>
    </row>
    <row r="107" spans="1:6" ht="14.25">
      <c r="A107" s="31" t="s">
        <v>123</v>
      </c>
      <c r="B107" s="22" t="s">
        <v>167</v>
      </c>
      <c r="C107" s="16" t="s">
        <v>65</v>
      </c>
      <c r="D107" s="17">
        <f>D104</f>
        <v>596.62</v>
      </c>
      <c r="E107" s="18">
        <v>2.09</v>
      </c>
      <c r="F107" s="19">
        <f>D107*E107</f>
        <v>1246.9358</v>
      </c>
    </row>
    <row r="108" spans="1:6" ht="14.25">
      <c r="A108" s="31"/>
      <c r="B108" s="22"/>
      <c r="C108" s="16"/>
      <c r="D108" s="17"/>
      <c r="E108" s="18"/>
      <c r="F108" s="19"/>
    </row>
    <row r="109" spans="1:6" ht="14.25">
      <c r="A109" s="31"/>
      <c r="B109" s="22"/>
      <c r="C109" s="16"/>
      <c r="D109" s="17"/>
      <c r="E109" s="18"/>
      <c r="F109" s="19"/>
    </row>
    <row r="110" spans="1:6" ht="15">
      <c r="A110" s="29">
        <v>8</v>
      </c>
      <c r="B110" s="32" t="s">
        <v>35</v>
      </c>
      <c r="C110" s="16" t="s">
        <v>95</v>
      </c>
      <c r="D110" s="7"/>
      <c r="E110" s="39"/>
      <c r="F110" s="13">
        <f>F111+F118</f>
        <v>62996.56506</v>
      </c>
    </row>
    <row r="111" spans="1:6" ht="15">
      <c r="A111" s="29" t="s">
        <v>24</v>
      </c>
      <c r="B111" s="28" t="s">
        <v>34</v>
      </c>
      <c r="C111" s="16" t="s">
        <v>95</v>
      </c>
      <c r="D111" s="17"/>
      <c r="E111" s="18"/>
      <c r="F111" s="13">
        <f>SUM(F112:F117)</f>
        <v>54413.92506</v>
      </c>
    </row>
    <row r="112" spans="1:6" ht="14.25">
      <c r="A112" s="31" t="s">
        <v>26</v>
      </c>
      <c r="B112" s="15" t="s">
        <v>33</v>
      </c>
      <c r="C112" s="16" t="s">
        <v>65</v>
      </c>
      <c r="D112" s="23">
        <f>D113+D114+D115</f>
        <v>1019.5549999999998</v>
      </c>
      <c r="E112" s="18">
        <v>2.82</v>
      </c>
      <c r="F112" s="19">
        <f>D112*E112</f>
        <v>2875.1450999999993</v>
      </c>
    </row>
    <row r="113" spans="1:6" ht="14.25">
      <c r="A113" s="31" t="s">
        <v>129</v>
      </c>
      <c r="B113" s="21" t="s">
        <v>171</v>
      </c>
      <c r="C113" s="16" t="s">
        <v>65</v>
      </c>
      <c r="D113" s="17">
        <v>200</v>
      </c>
      <c r="E113" s="18">
        <v>12.31</v>
      </c>
      <c r="F113" s="19">
        <f>D113*E113</f>
        <v>2462</v>
      </c>
    </row>
    <row r="114" spans="1:6" ht="14.25">
      <c r="A114" s="31" t="s">
        <v>131</v>
      </c>
      <c r="B114" s="21" t="s">
        <v>173</v>
      </c>
      <c r="C114" s="16" t="s">
        <v>65</v>
      </c>
      <c r="D114" s="17">
        <f>(9.72*2.1+5.58)-1*2.1</f>
        <v>23.892000000000003</v>
      </c>
      <c r="E114" s="18">
        <v>58.34</v>
      </c>
      <c r="F114" s="19">
        <f>D114*E114</f>
        <v>1393.8592800000004</v>
      </c>
    </row>
    <row r="115" spans="1:6" ht="14.25">
      <c r="A115" s="31" t="s">
        <v>133</v>
      </c>
      <c r="B115" s="21" t="s">
        <v>175</v>
      </c>
      <c r="C115" s="16" t="s">
        <v>65</v>
      </c>
      <c r="D115" s="17">
        <f>'[2]memória'!E45</f>
        <v>795.6629999999999</v>
      </c>
      <c r="E115" s="18">
        <v>12.76</v>
      </c>
      <c r="F115" s="19">
        <f>D115*E115</f>
        <v>10152.65988</v>
      </c>
    </row>
    <row r="116" spans="1:6" ht="28.5">
      <c r="A116" s="31" t="s">
        <v>135</v>
      </c>
      <c r="B116" s="15" t="s">
        <v>177</v>
      </c>
      <c r="C116" s="16" t="s">
        <v>65</v>
      </c>
      <c r="D116" s="17">
        <f>718.42</f>
        <v>718.42</v>
      </c>
      <c r="E116" s="18">
        <v>48.21</v>
      </c>
      <c r="F116" s="19">
        <f>D116*E116</f>
        <v>34635.0282</v>
      </c>
    </row>
    <row r="117" spans="1:6" ht="28.5">
      <c r="A117" s="31" t="s">
        <v>137</v>
      </c>
      <c r="B117" s="15" t="s">
        <v>179</v>
      </c>
      <c r="C117" s="16" t="s">
        <v>65</v>
      </c>
      <c r="D117" s="17">
        <f>D116</f>
        <v>718.42</v>
      </c>
      <c r="E117" s="18">
        <v>4.03</v>
      </c>
      <c r="F117" s="19">
        <f>E117*D117</f>
        <v>2895.2326</v>
      </c>
    </row>
    <row r="118" spans="1:6" ht="15">
      <c r="A118" s="29" t="s">
        <v>144</v>
      </c>
      <c r="B118" s="9" t="s">
        <v>181</v>
      </c>
      <c r="C118" s="16" t="s">
        <v>95</v>
      </c>
      <c r="D118" s="17"/>
      <c r="E118" s="18"/>
      <c r="F118" s="13">
        <f>F119</f>
        <v>8582.64</v>
      </c>
    </row>
    <row r="119" spans="1:6" ht="14.25">
      <c r="A119" s="31" t="s">
        <v>146</v>
      </c>
      <c r="B119" s="35" t="s">
        <v>183</v>
      </c>
      <c r="C119" s="16" t="s">
        <v>65</v>
      </c>
      <c r="D119" s="17">
        <f>'[2]memória'!I63</f>
        <v>325.09999999999997</v>
      </c>
      <c r="E119" s="18">
        <v>26.4</v>
      </c>
      <c r="F119" s="19">
        <f>E119*D119</f>
        <v>8582.64</v>
      </c>
    </row>
    <row r="120" spans="1:6" ht="14.25">
      <c r="A120" s="31"/>
      <c r="B120" s="35"/>
      <c r="C120" s="16"/>
      <c r="D120" s="17"/>
      <c r="E120" s="18"/>
      <c r="F120" s="19"/>
    </row>
    <row r="121" spans="1:6" ht="14.25">
      <c r="A121" s="14"/>
      <c r="B121" s="33"/>
      <c r="C121" s="16"/>
      <c r="D121" s="17"/>
      <c r="E121" s="24"/>
      <c r="F121" s="19"/>
    </row>
    <row r="122" spans="1:6" ht="15">
      <c r="A122" s="29">
        <v>9</v>
      </c>
      <c r="B122" s="25" t="s">
        <v>184</v>
      </c>
      <c r="C122" s="16" t="s">
        <v>95</v>
      </c>
      <c r="D122" s="17"/>
      <c r="E122" s="18"/>
      <c r="F122" s="13">
        <f>F123</f>
        <v>53449.12859999999</v>
      </c>
    </row>
    <row r="123" spans="1:6" ht="15">
      <c r="A123" s="29" t="s">
        <v>153</v>
      </c>
      <c r="B123" s="25" t="s">
        <v>186</v>
      </c>
      <c r="C123" s="16" t="s">
        <v>95</v>
      </c>
      <c r="D123" s="17"/>
      <c r="E123" s="18"/>
      <c r="F123" s="13">
        <f>SUM(F124:F133)</f>
        <v>53449.12859999999</v>
      </c>
    </row>
    <row r="124" spans="1:6" ht="28.5">
      <c r="A124" s="31" t="s">
        <v>155</v>
      </c>
      <c r="B124" s="15" t="s">
        <v>188</v>
      </c>
      <c r="C124" s="16" t="s">
        <v>65</v>
      </c>
      <c r="D124" s="17">
        <f>'[2]memória'!I32</f>
        <v>260.59999999999997</v>
      </c>
      <c r="E124" s="18">
        <v>30.53</v>
      </c>
      <c r="F124" s="19">
        <f aca="true" t="shared" si="2" ref="F124:F133">D124*E124</f>
        <v>7956.1179999999995</v>
      </c>
    </row>
    <row r="125" spans="1:6" ht="14.25">
      <c r="A125" s="31" t="s">
        <v>157</v>
      </c>
      <c r="B125" s="15" t="s">
        <v>189</v>
      </c>
      <c r="C125" s="16" t="s">
        <v>65</v>
      </c>
      <c r="D125" s="17">
        <v>21.44</v>
      </c>
      <c r="E125" s="18">
        <v>18.63</v>
      </c>
      <c r="F125" s="19">
        <f t="shared" si="2"/>
        <v>399.4272</v>
      </c>
    </row>
    <row r="126" spans="1:6" ht="14.25">
      <c r="A126" s="31" t="s">
        <v>159</v>
      </c>
      <c r="B126" s="15" t="s">
        <v>190</v>
      </c>
      <c r="C126" s="16" t="s">
        <v>65</v>
      </c>
      <c r="D126" s="17">
        <f>'[2]memória'!B64</f>
        <v>62.8</v>
      </c>
      <c r="E126" s="18">
        <v>13.8</v>
      </c>
      <c r="F126" s="19">
        <f t="shared" si="2"/>
        <v>866.64</v>
      </c>
    </row>
    <row r="127" spans="1:6" ht="14.25">
      <c r="A127" s="31" t="s">
        <v>404</v>
      </c>
      <c r="B127" s="15" t="s">
        <v>191</v>
      </c>
      <c r="C127" s="16" t="s">
        <v>65</v>
      </c>
      <c r="D127" s="17">
        <v>5.58</v>
      </c>
      <c r="E127" s="18">
        <v>62.46</v>
      </c>
      <c r="F127" s="19">
        <f t="shared" si="2"/>
        <v>348.52680000000004</v>
      </c>
    </row>
    <row r="128" spans="1:6" ht="17.25" customHeight="1">
      <c r="A128" s="31" t="s">
        <v>405</v>
      </c>
      <c r="B128" s="15" t="s">
        <v>192</v>
      </c>
      <c r="C128" s="16" t="s">
        <v>65</v>
      </c>
      <c r="D128" s="17">
        <f>'[2]memória'!B61</f>
        <v>354</v>
      </c>
      <c r="E128" s="18">
        <v>32.4</v>
      </c>
      <c r="F128" s="19">
        <f t="shared" si="2"/>
        <v>11469.6</v>
      </c>
    </row>
    <row r="129" spans="1:6" ht="28.5" customHeight="1">
      <c r="A129" s="31" t="s">
        <v>406</v>
      </c>
      <c r="B129" s="15" t="s">
        <v>193</v>
      </c>
      <c r="C129" s="16" t="s">
        <v>65</v>
      </c>
      <c r="D129" s="40">
        <f>'[2]memória'!N19</f>
        <v>280.78999999999996</v>
      </c>
      <c r="E129" s="18">
        <v>93.24</v>
      </c>
      <c r="F129" s="19">
        <f t="shared" si="2"/>
        <v>26180.859599999996</v>
      </c>
    </row>
    <row r="130" spans="1:6" ht="14.25" customHeight="1">
      <c r="A130" s="31" t="s">
        <v>407</v>
      </c>
      <c r="B130" s="15" t="s">
        <v>194</v>
      </c>
      <c r="C130" s="16" t="s">
        <v>65</v>
      </c>
      <c r="D130" s="17">
        <v>260.6</v>
      </c>
      <c r="E130" s="24">
        <v>12.62</v>
      </c>
      <c r="F130" s="19">
        <f t="shared" si="2"/>
        <v>3288.772</v>
      </c>
    </row>
    <row r="131" spans="1:6" ht="14.25">
      <c r="A131" s="31" t="s">
        <v>408</v>
      </c>
      <c r="B131" s="15" t="s">
        <v>195</v>
      </c>
      <c r="C131" s="16" t="s">
        <v>65</v>
      </c>
      <c r="D131" s="17">
        <f>D124</f>
        <v>260.59999999999997</v>
      </c>
      <c r="E131" s="18">
        <v>3.8</v>
      </c>
      <c r="F131" s="19">
        <f t="shared" si="2"/>
        <v>990.2799999999999</v>
      </c>
    </row>
    <row r="132" spans="1:6" ht="15">
      <c r="A132" s="29" t="s">
        <v>161</v>
      </c>
      <c r="B132" s="25" t="s">
        <v>196</v>
      </c>
      <c r="C132" s="16"/>
      <c r="D132" s="17"/>
      <c r="E132" s="18"/>
      <c r="F132" s="19"/>
    </row>
    <row r="133" spans="1:6" ht="14.25">
      <c r="A133" s="31" t="s">
        <v>163</v>
      </c>
      <c r="B133" s="15" t="s">
        <v>197</v>
      </c>
      <c r="C133" s="16" t="s">
        <v>20</v>
      </c>
      <c r="D133" s="17">
        <v>282.45</v>
      </c>
      <c r="E133" s="18">
        <v>6.9</v>
      </c>
      <c r="F133" s="19">
        <f t="shared" si="2"/>
        <v>1948.905</v>
      </c>
    </row>
    <row r="134" spans="1:6" ht="14.25">
      <c r="A134" s="31"/>
      <c r="B134" s="15"/>
      <c r="C134" s="16"/>
      <c r="D134" s="17"/>
      <c r="E134" s="18"/>
      <c r="F134" s="19"/>
    </row>
    <row r="135" spans="1:6" ht="15">
      <c r="A135" s="29"/>
      <c r="B135" s="22"/>
      <c r="C135" s="16"/>
      <c r="D135" s="23"/>
      <c r="E135" s="24"/>
      <c r="F135" s="19"/>
    </row>
    <row r="136" spans="1:6" ht="15">
      <c r="A136" s="29">
        <v>10</v>
      </c>
      <c r="B136" s="9" t="s">
        <v>198</v>
      </c>
      <c r="C136" s="16" t="s">
        <v>95</v>
      </c>
      <c r="D136" s="17"/>
      <c r="E136" s="18"/>
      <c r="F136" s="13">
        <f>F137+F154+F158</f>
        <v>17479.52</v>
      </c>
    </row>
    <row r="137" spans="1:6" ht="15">
      <c r="A137" s="8" t="s">
        <v>168</v>
      </c>
      <c r="B137" s="9" t="s">
        <v>200</v>
      </c>
      <c r="C137" s="16" t="s">
        <v>95</v>
      </c>
      <c r="D137" s="17"/>
      <c r="E137" s="18"/>
      <c r="F137" s="13">
        <f>SUM(F138:F153)</f>
        <v>14105.13</v>
      </c>
    </row>
    <row r="138" spans="1:6" ht="28.5">
      <c r="A138" s="14" t="s">
        <v>169</v>
      </c>
      <c r="B138" s="22" t="s">
        <v>202</v>
      </c>
      <c r="C138" s="16" t="s">
        <v>37</v>
      </c>
      <c r="D138" s="17">
        <v>9</v>
      </c>
      <c r="E138" s="18">
        <v>204.8</v>
      </c>
      <c r="F138" s="19">
        <f>D138*E138</f>
        <v>1843.2</v>
      </c>
    </row>
    <row r="139" spans="1:6" ht="29.25" customHeight="1">
      <c r="A139" s="14" t="s">
        <v>170</v>
      </c>
      <c r="B139" s="22" t="s">
        <v>204</v>
      </c>
      <c r="C139" s="16" t="s">
        <v>37</v>
      </c>
      <c r="D139" s="17">
        <v>7</v>
      </c>
      <c r="E139" s="18">
        <v>277.34</v>
      </c>
      <c r="F139" s="19">
        <f>D139*E139</f>
        <v>1941.3799999999999</v>
      </c>
    </row>
    <row r="140" spans="1:6" ht="14.25">
      <c r="A140" s="14" t="s">
        <v>172</v>
      </c>
      <c r="B140" s="22" t="s">
        <v>206</v>
      </c>
      <c r="C140" s="16" t="s">
        <v>37</v>
      </c>
      <c r="D140" s="17">
        <v>2</v>
      </c>
      <c r="E140" s="18">
        <v>559.81</v>
      </c>
      <c r="F140" s="19">
        <f>D140*E140</f>
        <v>1119.62</v>
      </c>
    </row>
    <row r="141" spans="1:6" ht="28.5">
      <c r="A141" s="14" t="s">
        <v>174</v>
      </c>
      <c r="B141" s="22" t="s">
        <v>208</v>
      </c>
      <c r="C141" s="16" t="s">
        <v>37</v>
      </c>
      <c r="D141" s="17">
        <v>2</v>
      </c>
      <c r="E141" s="18">
        <v>712.4</v>
      </c>
      <c r="F141" s="19">
        <f>D141*E141</f>
        <v>1424.8</v>
      </c>
    </row>
    <row r="142" spans="1:6" ht="14.25">
      <c r="A142" s="14" t="s">
        <v>176</v>
      </c>
      <c r="B142" s="22" t="s">
        <v>210</v>
      </c>
      <c r="C142" s="16" t="s">
        <v>37</v>
      </c>
      <c r="D142" s="17">
        <v>9</v>
      </c>
      <c r="E142" s="18">
        <v>46.68</v>
      </c>
      <c r="F142" s="19">
        <f>E142*D142</f>
        <v>420.12</v>
      </c>
    </row>
    <row r="143" spans="1:6" ht="28.5">
      <c r="A143" s="14" t="s">
        <v>178</v>
      </c>
      <c r="B143" s="37" t="s">
        <v>212</v>
      </c>
      <c r="C143" s="16" t="s">
        <v>37</v>
      </c>
      <c r="D143" s="17">
        <v>3</v>
      </c>
      <c r="E143" s="18">
        <v>435.25</v>
      </c>
      <c r="F143" s="19">
        <f>D143*E143</f>
        <v>1305.75</v>
      </c>
    </row>
    <row r="144" spans="1:6" ht="28.5">
      <c r="A144" s="14" t="s">
        <v>394</v>
      </c>
      <c r="B144" s="37" t="s">
        <v>213</v>
      </c>
      <c r="C144" s="16" t="s">
        <v>37</v>
      </c>
      <c r="D144" s="17">
        <v>5</v>
      </c>
      <c r="E144" s="18">
        <v>371.4</v>
      </c>
      <c r="F144" s="19">
        <f>D144*E144</f>
        <v>1857</v>
      </c>
    </row>
    <row r="145" spans="1:6" ht="14.25">
      <c r="A145" s="14" t="s">
        <v>395</v>
      </c>
      <c r="B145" s="37" t="s">
        <v>214</v>
      </c>
      <c r="C145" s="16" t="s">
        <v>37</v>
      </c>
      <c r="D145" s="17">
        <v>10</v>
      </c>
      <c r="E145" s="18">
        <v>111.41</v>
      </c>
      <c r="F145" s="19">
        <f>D145*E145</f>
        <v>1114.1</v>
      </c>
    </row>
    <row r="146" spans="1:6" ht="14.25">
      <c r="A146" s="14" t="s">
        <v>396</v>
      </c>
      <c r="B146" s="37" t="s">
        <v>215</v>
      </c>
      <c r="C146" s="16" t="s">
        <v>37</v>
      </c>
      <c r="D146" s="17">
        <v>10</v>
      </c>
      <c r="E146" s="18">
        <v>97.08</v>
      </c>
      <c r="F146" s="19">
        <f>D146*E146</f>
        <v>970.8</v>
      </c>
    </row>
    <row r="147" spans="1:6" ht="14.25">
      <c r="A147" s="14" t="s">
        <v>397</v>
      </c>
      <c r="B147" s="21" t="s">
        <v>216</v>
      </c>
      <c r="C147" s="16" t="s">
        <v>37</v>
      </c>
      <c r="D147" s="17">
        <v>8</v>
      </c>
      <c r="E147" s="18">
        <v>15.73</v>
      </c>
      <c r="F147" s="19">
        <f aca="true" t="shared" si="3" ref="F147:F153">E147*D147</f>
        <v>125.84</v>
      </c>
    </row>
    <row r="148" spans="1:6" ht="14.25">
      <c r="A148" s="14" t="s">
        <v>398</v>
      </c>
      <c r="B148" s="22" t="s">
        <v>217</v>
      </c>
      <c r="C148" s="16" t="s">
        <v>37</v>
      </c>
      <c r="D148" s="17">
        <v>8</v>
      </c>
      <c r="E148" s="18">
        <v>20.99</v>
      </c>
      <c r="F148" s="19">
        <f t="shared" si="3"/>
        <v>167.92</v>
      </c>
    </row>
    <row r="149" spans="1:6" ht="14.25">
      <c r="A149" s="14" t="s">
        <v>399</v>
      </c>
      <c r="B149" s="21" t="s">
        <v>218</v>
      </c>
      <c r="C149" s="16" t="s">
        <v>37</v>
      </c>
      <c r="D149" s="17">
        <v>9</v>
      </c>
      <c r="E149" s="18">
        <v>30.63</v>
      </c>
      <c r="F149" s="19">
        <f t="shared" si="3"/>
        <v>275.67</v>
      </c>
    </row>
    <row r="150" spans="1:6" ht="14.25" customHeight="1">
      <c r="A150" s="14" t="s">
        <v>400</v>
      </c>
      <c r="B150" s="21" t="s">
        <v>219</v>
      </c>
      <c r="C150" s="16" t="s">
        <v>37</v>
      </c>
      <c r="D150" s="17">
        <v>8</v>
      </c>
      <c r="E150" s="18">
        <v>32.03</v>
      </c>
      <c r="F150" s="19">
        <f t="shared" si="3"/>
        <v>256.24</v>
      </c>
    </row>
    <row r="151" spans="1:6" ht="28.5">
      <c r="A151" s="14" t="s">
        <v>401</v>
      </c>
      <c r="B151" s="22" t="s">
        <v>220</v>
      </c>
      <c r="C151" s="16" t="s">
        <v>37</v>
      </c>
      <c r="D151" s="17">
        <v>7</v>
      </c>
      <c r="E151" s="18">
        <v>162.26</v>
      </c>
      <c r="F151" s="19">
        <f t="shared" si="3"/>
        <v>1135.82</v>
      </c>
    </row>
    <row r="152" spans="1:6" ht="14.25">
      <c r="A152" s="14" t="s">
        <v>402</v>
      </c>
      <c r="B152" s="22" t="s">
        <v>221</v>
      </c>
      <c r="C152" s="16" t="s">
        <v>37</v>
      </c>
      <c r="D152" s="17">
        <v>1</v>
      </c>
      <c r="E152" s="18">
        <v>45.62</v>
      </c>
      <c r="F152" s="19">
        <f t="shared" si="3"/>
        <v>45.62</v>
      </c>
    </row>
    <row r="153" spans="1:6" ht="14.25">
      <c r="A153" s="14" t="s">
        <v>403</v>
      </c>
      <c r="B153" s="22" t="s">
        <v>222</v>
      </c>
      <c r="C153" s="16" t="s">
        <v>37</v>
      </c>
      <c r="D153" s="17">
        <v>9</v>
      </c>
      <c r="E153" s="18">
        <v>11.25</v>
      </c>
      <c r="F153" s="19">
        <f t="shared" si="3"/>
        <v>101.25</v>
      </c>
    </row>
    <row r="154" spans="1:6" ht="15">
      <c r="A154" s="29" t="s">
        <v>180</v>
      </c>
      <c r="B154" s="28" t="s">
        <v>224</v>
      </c>
      <c r="C154" s="30"/>
      <c r="D154" s="17"/>
      <c r="E154" s="18"/>
      <c r="F154" s="13">
        <f>F155+F156+F157</f>
        <v>2922.66</v>
      </c>
    </row>
    <row r="155" spans="1:6" ht="14.25">
      <c r="A155" s="31" t="s">
        <v>182</v>
      </c>
      <c r="B155" s="21" t="s">
        <v>226</v>
      </c>
      <c r="C155" s="16" t="s">
        <v>37</v>
      </c>
      <c r="D155" s="17">
        <v>90</v>
      </c>
      <c r="E155" s="18">
        <v>8.4</v>
      </c>
      <c r="F155" s="19">
        <f>E155*D155</f>
        <v>756</v>
      </c>
    </row>
    <row r="156" spans="1:6" ht="14.25">
      <c r="A156" s="31" t="s">
        <v>392</v>
      </c>
      <c r="B156" s="21" t="s">
        <v>227</v>
      </c>
      <c r="C156" s="16" t="s">
        <v>37</v>
      </c>
      <c r="D156" s="17">
        <v>90</v>
      </c>
      <c r="E156" s="18">
        <v>11.09</v>
      </c>
      <c r="F156" s="19">
        <f>E156*D156</f>
        <v>998.1</v>
      </c>
    </row>
    <row r="157" spans="1:6" ht="14.25">
      <c r="A157" s="31" t="s">
        <v>393</v>
      </c>
      <c r="B157" s="21" t="s">
        <v>228</v>
      </c>
      <c r="C157" s="16" t="s">
        <v>37</v>
      </c>
      <c r="D157" s="17">
        <v>72</v>
      </c>
      <c r="E157" s="18">
        <v>16.23</v>
      </c>
      <c r="F157" s="19">
        <f>E157*D157</f>
        <v>1168.56</v>
      </c>
    </row>
    <row r="158" spans="1:6" ht="15">
      <c r="A158" s="8" t="s">
        <v>340</v>
      </c>
      <c r="B158" s="32" t="s">
        <v>229</v>
      </c>
      <c r="C158" s="16"/>
      <c r="D158" s="17"/>
      <c r="E158" s="18"/>
      <c r="F158" s="13">
        <f>F159</f>
        <v>451.73</v>
      </c>
    </row>
    <row r="159" spans="1:6" ht="14.25">
      <c r="A159" s="14" t="s">
        <v>391</v>
      </c>
      <c r="B159" s="22" t="s">
        <v>231</v>
      </c>
      <c r="C159" s="16" t="s">
        <v>37</v>
      </c>
      <c r="D159" s="17">
        <v>1</v>
      </c>
      <c r="E159" s="18">
        <v>451.73</v>
      </c>
      <c r="F159" s="19">
        <f>D159*E159</f>
        <v>451.73</v>
      </c>
    </row>
    <row r="160" spans="1:6" ht="14.25">
      <c r="A160" s="14"/>
      <c r="B160" s="22"/>
      <c r="C160" s="16"/>
      <c r="D160" s="17"/>
      <c r="E160" s="18"/>
      <c r="F160" s="19"/>
    </row>
    <row r="161" spans="1:6" ht="14.25">
      <c r="A161" s="14"/>
      <c r="B161" s="22"/>
      <c r="C161" s="16"/>
      <c r="D161" s="17"/>
      <c r="E161" s="18"/>
      <c r="F161" s="19"/>
    </row>
    <row r="162" spans="1:6" ht="15">
      <c r="A162" s="8">
        <v>11</v>
      </c>
      <c r="B162" s="32" t="s">
        <v>232</v>
      </c>
      <c r="C162" s="16" t="s">
        <v>95</v>
      </c>
      <c r="D162" s="17"/>
      <c r="E162" s="18"/>
      <c r="F162" s="13">
        <f>F163+F170+F189+F194+F206+F215+F219</f>
        <v>80735.61000000002</v>
      </c>
    </row>
    <row r="163" spans="1:6" ht="15">
      <c r="A163" s="8" t="s">
        <v>199</v>
      </c>
      <c r="B163" s="32" t="s">
        <v>233</v>
      </c>
      <c r="C163" s="16" t="s">
        <v>95</v>
      </c>
      <c r="D163" s="17"/>
      <c r="E163" s="18"/>
      <c r="F163" s="13">
        <f>SUM(F164:F169)</f>
        <v>5039.04</v>
      </c>
    </row>
    <row r="164" spans="1:6" ht="14.25">
      <c r="A164" s="14" t="s">
        <v>201</v>
      </c>
      <c r="B164" s="22" t="s">
        <v>234</v>
      </c>
      <c r="C164" s="16" t="s">
        <v>20</v>
      </c>
      <c r="D164" s="23">
        <v>90</v>
      </c>
      <c r="E164" s="24">
        <v>7.31</v>
      </c>
      <c r="F164" s="19">
        <f>D164*E164</f>
        <v>657.9</v>
      </c>
    </row>
    <row r="165" spans="1:6" ht="17.25" customHeight="1">
      <c r="A165" s="14" t="s">
        <v>203</v>
      </c>
      <c r="B165" s="22" t="s">
        <v>235</v>
      </c>
      <c r="C165" s="16" t="s">
        <v>20</v>
      </c>
      <c r="D165" s="23">
        <v>60</v>
      </c>
      <c r="E165" s="24">
        <v>12.99</v>
      </c>
      <c r="F165" s="19">
        <f aca="true" t="shared" si="4" ref="F165:F218">D165*E165</f>
        <v>779.4</v>
      </c>
    </row>
    <row r="166" spans="1:6" s="41" customFormat="1" ht="13.5" customHeight="1">
      <c r="A166" s="14" t="s">
        <v>205</v>
      </c>
      <c r="B166" s="22" t="s">
        <v>236</v>
      </c>
      <c r="C166" s="16" t="s">
        <v>20</v>
      </c>
      <c r="D166" s="23">
        <v>24</v>
      </c>
      <c r="E166" s="24">
        <v>19.09</v>
      </c>
      <c r="F166" s="19">
        <f t="shared" si="4"/>
        <v>458.15999999999997</v>
      </c>
    </row>
    <row r="167" spans="1:6" s="41" customFormat="1" ht="18" customHeight="1">
      <c r="A167" s="14" t="s">
        <v>207</v>
      </c>
      <c r="B167" s="22" t="s">
        <v>237</v>
      </c>
      <c r="C167" s="16" t="s">
        <v>20</v>
      </c>
      <c r="D167" s="23">
        <v>90</v>
      </c>
      <c r="E167" s="24">
        <v>7.25</v>
      </c>
      <c r="F167" s="19">
        <f t="shared" si="4"/>
        <v>652.5</v>
      </c>
    </row>
    <row r="168" spans="1:6" s="41" customFormat="1" ht="18.75" customHeight="1">
      <c r="A168" s="14" t="s">
        <v>209</v>
      </c>
      <c r="B168" s="22" t="s">
        <v>238</v>
      </c>
      <c r="C168" s="16" t="s">
        <v>20</v>
      </c>
      <c r="D168" s="23">
        <v>36</v>
      </c>
      <c r="E168" s="24">
        <v>6.28</v>
      </c>
      <c r="F168" s="19">
        <f t="shared" si="4"/>
        <v>226.08</v>
      </c>
    </row>
    <row r="169" spans="1:6" s="41" customFormat="1" ht="14.25">
      <c r="A169" s="14" t="s">
        <v>211</v>
      </c>
      <c r="B169" s="22" t="s">
        <v>239</v>
      </c>
      <c r="C169" s="16" t="s">
        <v>20</v>
      </c>
      <c r="D169" s="23">
        <v>500</v>
      </c>
      <c r="E169" s="24">
        <v>4.53</v>
      </c>
      <c r="F169" s="19">
        <f t="shared" si="4"/>
        <v>2265</v>
      </c>
    </row>
    <row r="170" spans="1:6" ht="15">
      <c r="A170" s="8" t="s">
        <v>223</v>
      </c>
      <c r="B170" s="32" t="s">
        <v>240</v>
      </c>
      <c r="C170" s="16" t="s">
        <v>95</v>
      </c>
      <c r="D170" s="23"/>
      <c r="E170" s="24"/>
      <c r="F170" s="13">
        <f>SUM(F171:F188)</f>
        <v>22589.760000000002</v>
      </c>
    </row>
    <row r="171" spans="1:6" ht="14.25">
      <c r="A171" s="14" t="s">
        <v>225</v>
      </c>
      <c r="B171" s="22" t="s">
        <v>241</v>
      </c>
      <c r="C171" s="16" t="s">
        <v>37</v>
      </c>
      <c r="D171" s="23">
        <v>1</v>
      </c>
      <c r="E171" s="24">
        <v>1740.21</v>
      </c>
      <c r="F171" s="19">
        <f t="shared" si="4"/>
        <v>1740.21</v>
      </c>
    </row>
    <row r="172" spans="1:6" ht="14.25">
      <c r="A172" s="14" t="s">
        <v>374</v>
      </c>
      <c r="B172" s="22" t="s">
        <v>242</v>
      </c>
      <c r="C172" s="16" t="s">
        <v>37</v>
      </c>
      <c r="D172" s="23">
        <v>4</v>
      </c>
      <c r="E172" s="24">
        <v>48.44</v>
      </c>
      <c r="F172" s="19">
        <f t="shared" si="4"/>
        <v>193.76</v>
      </c>
    </row>
    <row r="173" spans="1:6" ht="14.25">
      <c r="A173" s="14" t="s">
        <v>375</v>
      </c>
      <c r="B173" s="22" t="s">
        <v>243</v>
      </c>
      <c r="C173" s="16" t="s">
        <v>37</v>
      </c>
      <c r="D173" s="23">
        <v>2</v>
      </c>
      <c r="E173" s="24">
        <v>48.44</v>
      </c>
      <c r="F173" s="19">
        <f t="shared" si="4"/>
        <v>96.88</v>
      </c>
    </row>
    <row r="174" spans="1:6" ht="14.25">
      <c r="A174" s="14" t="s">
        <v>376</v>
      </c>
      <c r="B174" s="22" t="s">
        <v>244</v>
      </c>
      <c r="C174" s="16" t="s">
        <v>37</v>
      </c>
      <c r="D174" s="23">
        <v>4</v>
      </c>
      <c r="E174" s="24">
        <v>7.99</v>
      </c>
      <c r="F174" s="19">
        <f t="shared" si="4"/>
        <v>31.96</v>
      </c>
    </row>
    <row r="175" spans="1:6" ht="14.25">
      <c r="A175" s="14" t="s">
        <v>377</v>
      </c>
      <c r="B175" s="22" t="s">
        <v>245</v>
      </c>
      <c r="C175" s="16" t="s">
        <v>20</v>
      </c>
      <c r="D175" s="23">
        <v>30</v>
      </c>
      <c r="E175" s="24">
        <v>22.94</v>
      </c>
      <c r="F175" s="19">
        <f t="shared" si="4"/>
        <v>688.2</v>
      </c>
    </row>
    <row r="176" spans="1:6" ht="14.25">
      <c r="A176" s="14" t="s">
        <v>378</v>
      </c>
      <c r="B176" s="22" t="s">
        <v>246</v>
      </c>
      <c r="C176" s="16" t="s">
        <v>20</v>
      </c>
      <c r="D176" s="23">
        <v>50</v>
      </c>
      <c r="E176" s="24">
        <v>18.14</v>
      </c>
      <c r="F176" s="19">
        <f t="shared" si="4"/>
        <v>907</v>
      </c>
    </row>
    <row r="177" spans="1:6" ht="14.25">
      <c r="A177" s="14" t="s">
        <v>379</v>
      </c>
      <c r="B177" s="22" t="s">
        <v>247</v>
      </c>
      <c r="C177" s="16" t="s">
        <v>20</v>
      </c>
      <c r="D177" s="23">
        <v>30</v>
      </c>
      <c r="E177" s="24">
        <v>8.31</v>
      </c>
      <c r="F177" s="19">
        <f t="shared" si="4"/>
        <v>249.3</v>
      </c>
    </row>
    <row r="178" spans="1:6" ht="14.25">
      <c r="A178" s="14" t="s">
        <v>380</v>
      </c>
      <c r="B178" s="22" t="s">
        <v>248</v>
      </c>
      <c r="C178" s="16" t="s">
        <v>20</v>
      </c>
      <c r="D178" s="23">
        <v>100</v>
      </c>
      <c r="E178" s="24">
        <v>6.14</v>
      </c>
      <c r="F178" s="19">
        <f t="shared" si="4"/>
        <v>614</v>
      </c>
    </row>
    <row r="179" spans="1:6" ht="14.25">
      <c r="A179" s="14" t="s">
        <v>381</v>
      </c>
      <c r="B179" s="22" t="s">
        <v>249</v>
      </c>
      <c r="C179" s="16" t="s">
        <v>20</v>
      </c>
      <c r="D179" s="23">
        <v>150</v>
      </c>
      <c r="E179" s="24">
        <v>4.71</v>
      </c>
      <c r="F179" s="19">
        <f t="shared" si="4"/>
        <v>706.5</v>
      </c>
    </row>
    <row r="180" spans="1:6" ht="14.25">
      <c r="A180" s="14" t="s">
        <v>382</v>
      </c>
      <c r="B180" s="22" t="s">
        <v>250</v>
      </c>
      <c r="C180" s="16" t="s">
        <v>20</v>
      </c>
      <c r="D180" s="23">
        <v>300</v>
      </c>
      <c r="E180" s="24">
        <v>3.68</v>
      </c>
      <c r="F180" s="19">
        <f t="shared" si="4"/>
        <v>1104</v>
      </c>
    </row>
    <row r="181" spans="1:6" ht="14.25">
      <c r="A181" s="14" t="s">
        <v>383</v>
      </c>
      <c r="B181" s="22" t="s">
        <v>251</v>
      </c>
      <c r="C181" s="16" t="s">
        <v>20</v>
      </c>
      <c r="D181" s="23">
        <v>2800</v>
      </c>
      <c r="E181" s="24">
        <v>2.06</v>
      </c>
      <c r="F181" s="19">
        <f t="shared" si="4"/>
        <v>5768</v>
      </c>
    </row>
    <row r="182" spans="1:6" ht="14.25">
      <c r="A182" s="14" t="s">
        <v>384</v>
      </c>
      <c r="B182" s="22" t="s">
        <v>252</v>
      </c>
      <c r="C182" s="16" t="s">
        <v>20</v>
      </c>
      <c r="D182" s="23">
        <v>1000</v>
      </c>
      <c r="E182" s="24">
        <v>4.59</v>
      </c>
      <c r="F182" s="19">
        <f t="shared" si="4"/>
        <v>4590</v>
      </c>
    </row>
    <row r="183" spans="1:6" s="41" customFormat="1" ht="14.25">
      <c r="A183" s="14" t="s">
        <v>385</v>
      </c>
      <c r="B183" s="22" t="s">
        <v>253</v>
      </c>
      <c r="C183" s="16" t="s">
        <v>37</v>
      </c>
      <c r="D183" s="23">
        <v>100</v>
      </c>
      <c r="E183" s="24">
        <v>14.76</v>
      </c>
      <c r="F183" s="19">
        <f t="shared" si="4"/>
        <v>1476</v>
      </c>
    </row>
    <row r="184" spans="1:6" s="41" customFormat="1" ht="14.25">
      <c r="A184" s="14" t="s">
        <v>386</v>
      </c>
      <c r="B184" s="22" t="s">
        <v>254</v>
      </c>
      <c r="C184" s="16" t="s">
        <v>37</v>
      </c>
      <c r="D184" s="23">
        <v>100</v>
      </c>
      <c r="E184" s="24">
        <v>16.52</v>
      </c>
      <c r="F184" s="19">
        <f t="shared" si="4"/>
        <v>1652</v>
      </c>
    </row>
    <row r="185" spans="1:6" s="41" customFormat="1" ht="14.25">
      <c r="A185" s="14" t="s">
        <v>387</v>
      </c>
      <c r="B185" s="22" t="s">
        <v>255</v>
      </c>
      <c r="C185" s="16" t="s">
        <v>37</v>
      </c>
      <c r="D185" s="23">
        <v>100</v>
      </c>
      <c r="E185" s="24">
        <v>2.58</v>
      </c>
      <c r="F185" s="19">
        <f t="shared" si="4"/>
        <v>258</v>
      </c>
    </row>
    <row r="186" spans="1:6" s="41" customFormat="1" ht="14.25">
      <c r="A186" s="14" t="s">
        <v>388</v>
      </c>
      <c r="B186" s="22" t="s">
        <v>256</v>
      </c>
      <c r="C186" s="16" t="s">
        <v>37</v>
      </c>
      <c r="D186" s="23">
        <v>100</v>
      </c>
      <c r="E186" s="24">
        <v>3.01</v>
      </c>
      <c r="F186" s="19">
        <f t="shared" si="4"/>
        <v>301</v>
      </c>
    </row>
    <row r="187" spans="1:6" s="41" customFormat="1" ht="14.25">
      <c r="A187" s="14" t="s">
        <v>389</v>
      </c>
      <c r="B187" s="22" t="s">
        <v>257</v>
      </c>
      <c r="C187" s="16" t="s">
        <v>37</v>
      </c>
      <c r="D187" s="23">
        <v>500</v>
      </c>
      <c r="E187" s="24">
        <v>0.47</v>
      </c>
      <c r="F187" s="19">
        <f t="shared" si="4"/>
        <v>235</v>
      </c>
    </row>
    <row r="188" spans="1:6" s="41" customFormat="1" ht="14.25">
      <c r="A188" s="14" t="s">
        <v>390</v>
      </c>
      <c r="B188" s="22" t="s">
        <v>258</v>
      </c>
      <c r="C188" s="16" t="s">
        <v>37</v>
      </c>
      <c r="D188" s="23">
        <v>13</v>
      </c>
      <c r="E188" s="24">
        <v>152.15</v>
      </c>
      <c r="F188" s="19">
        <f t="shared" si="4"/>
        <v>1977.95</v>
      </c>
    </row>
    <row r="189" spans="1:6" s="41" customFormat="1" ht="15">
      <c r="A189" s="8" t="s">
        <v>341</v>
      </c>
      <c r="B189" s="32" t="s">
        <v>259</v>
      </c>
      <c r="C189" s="16" t="s">
        <v>95</v>
      </c>
      <c r="D189" s="23"/>
      <c r="E189" s="24"/>
      <c r="F189" s="13">
        <f>SUM(F190:F193)</f>
        <v>11350.579999999998</v>
      </c>
    </row>
    <row r="190" spans="1:6" s="41" customFormat="1" ht="14.25">
      <c r="A190" s="14" t="s">
        <v>230</v>
      </c>
      <c r="B190" s="22" t="s">
        <v>260</v>
      </c>
      <c r="C190" s="16" t="s">
        <v>261</v>
      </c>
      <c r="D190" s="23">
        <v>21</v>
      </c>
      <c r="E190" s="24">
        <v>25.64</v>
      </c>
      <c r="F190" s="19">
        <f t="shared" si="4"/>
        <v>538.44</v>
      </c>
    </row>
    <row r="191" spans="1:6" s="41" customFormat="1" ht="20.25" customHeight="1">
      <c r="A191" s="14" t="s">
        <v>371</v>
      </c>
      <c r="B191" s="22" t="s">
        <v>262</v>
      </c>
      <c r="C191" s="16" t="s">
        <v>37</v>
      </c>
      <c r="D191" s="23">
        <v>15</v>
      </c>
      <c r="E191" s="24">
        <v>106.12</v>
      </c>
      <c r="F191" s="19">
        <f t="shared" si="4"/>
        <v>1591.8000000000002</v>
      </c>
    </row>
    <row r="192" spans="1:6" s="41" customFormat="1" ht="23.25" customHeight="1">
      <c r="A192" s="14" t="s">
        <v>372</v>
      </c>
      <c r="B192" s="22" t="s">
        <v>263</v>
      </c>
      <c r="C192" s="16" t="s">
        <v>37</v>
      </c>
      <c r="D192" s="23">
        <v>110</v>
      </c>
      <c r="E192" s="24">
        <v>69.07</v>
      </c>
      <c r="F192" s="19">
        <f t="shared" si="4"/>
        <v>7597.699999999999</v>
      </c>
    </row>
    <row r="193" spans="1:6" ht="28.5">
      <c r="A193" s="14" t="s">
        <v>373</v>
      </c>
      <c r="B193" s="22" t="s">
        <v>264</v>
      </c>
      <c r="C193" s="16" t="s">
        <v>37</v>
      </c>
      <c r="D193" s="17">
        <v>6</v>
      </c>
      <c r="E193" s="18">
        <v>270.44</v>
      </c>
      <c r="F193" s="19">
        <f>D193*E193</f>
        <v>1622.6399999999999</v>
      </c>
    </row>
    <row r="194" spans="1:6" s="41" customFormat="1" ht="15">
      <c r="A194" s="8" t="s">
        <v>342</v>
      </c>
      <c r="B194" s="32" t="s">
        <v>265</v>
      </c>
      <c r="C194" s="16" t="s">
        <v>95</v>
      </c>
      <c r="D194" s="23"/>
      <c r="E194" s="24"/>
      <c r="F194" s="13">
        <f>SUM(F195:F205)</f>
        <v>3324.78</v>
      </c>
    </row>
    <row r="195" spans="1:6" s="41" customFormat="1" ht="14.25">
      <c r="A195" s="14" t="s">
        <v>360</v>
      </c>
      <c r="B195" s="22" t="s">
        <v>266</v>
      </c>
      <c r="C195" s="16" t="s">
        <v>37</v>
      </c>
      <c r="D195" s="23">
        <f>D207+D208+D209+D210+D211+D212</f>
        <v>140</v>
      </c>
      <c r="E195" s="24">
        <v>4.12</v>
      </c>
      <c r="F195" s="19">
        <f t="shared" si="4"/>
        <v>576.8000000000001</v>
      </c>
    </row>
    <row r="196" spans="1:6" s="41" customFormat="1" ht="14.25">
      <c r="A196" s="14" t="s">
        <v>361</v>
      </c>
      <c r="B196" s="22" t="s">
        <v>267</v>
      </c>
      <c r="C196" s="16" t="s">
        <v>37</v>
      </c>
      <c r="D196" s="23">
        <v>1</v>
      </c>
      <c r="E196" s="24">
        <v>420.2</v>
      </c>
      <c r="F196" s="19">
        <f t="shared" si="4"/>
        <v>420.2</v>
      </c>
    </row>
    <row r="197" spans="1:6" s="41" customFormat="1" ht="28.5">
      <c r="A197" s="14" t="s">
        <v>362</v>
      </c>
      <c r="B197" s="22" t="s">
        <v>268</v>
      </c>
      <c r="C197" s="16" t="s">
        <v>37</v>
      </c>
      <c r="D197" s="23">
        <v>1</v>
      </c>
      <c r="E197" s="24">
        <v>395.32</v>
      </c>
      <c r="F197" s="19">
        <f t="shared" si="4"/>
        <v>395.32</v>
      </c>
    </row>
    <row r="198" spans="1:6" s="41" customFormat="1" ht="28.5">
      <c r="A198" s="14" t="s">
        <v>363</v>
      </c>
      <c r="B198" s="22" t="s">
        <v>269</v>
      </c>
      <c r="C198" s="16" t="s">
        <v>270</v>
      </c>
      <c r="D198" s="23">
        <v>1</v>
      </c>
      <c r="E198" s="24">
        <v>222.68</v>
      </c>
      <c r="F198" s="19">
        <f t="shared" si="4"/>
        <v>222.68</v>
      </c>
    </row>
    <row r="199" spans="1:6" s="41" customFormat="1" ht="14.25">
      <c r="A199" s="14" t="s">
        <v>364</v>
      </c>
      <c r="B199" s="22" t="s">
        <v>271</v>
      </c>
      <c r="C199" s="16" t="s">
        <v>37</v>
      </c>
      <c r="D199" s="23">
        <v>3</v>
      </c>
      <c r="E199" s="24">
        <v>48.44</v>
      </c>
      <c r="F199" s="19">
        <f t="shared" si="4"/>
        <v>145.32</v>
      </c>
    </row>
    <row r="200" spans="1:6" s="41" customFormat="1" ht="14.25">
      <c r="A200" s="14" t="s">
        <v>365</v>
      </c>
      <c r="B200" s="22" t="s">
        <v>272</v>
      </c>
      <c r="C200" s="16" t="s">
        <v>37</v>
      </c>
      <c r="D200" s="23">
        <v>4</v>
      </c>
      <c r="E200" s="24">
        <v>48.44</v>
      </c>
      <c r="F200" s="19">
        <f t="shared" si="4"/>
        <v>193.76</v>
      </c>
    </row>
    <row r="201" spans="1:6" s="41" customFormat="1" ht="14.25">
      <c r="A201" s="14" t="s">
        <v>366</v>
      </c>
      <c r="B201" s="22" t="s">
        <v>273</v>
      </c>
      <c r="C201" s="16" t="s">
        <v>37</v>
      </c>
      <c r="D201" s="23">
        <v>10</v>
      </c>
      <c r="E201" s="24">
        <v>48.44</v>
      </c>
      <c r="F201" s="19">
        <f t="shared" si="4"/>
        <v>484.4</v>
      </c>
    </row>
    <row r="202" spans="1:6" s="41" customFormat="1" ht="14.25">
      <c r="A202" s="14" t="s">
        <v>367</v>
      </c>
      <c r="B202" s="22" t="s">
        <v>274</v>
      </c>
      <c r="C202" s="16" t="s">
        <v>37</v>
      </c>
      <c r="D202" s="23">
        <v>10</v>
      </c>
      <c r="E202" s="24">
        <v>48.44</v>
      </c>
      <c r="F202" s="19">
        <f t="shared" si="4"/>
        <v>484.4</v>
      </c>
    </row>
    <row r="203" spans="1:6" s="41" customFormat="1" ht="14.25">
      <c r="A203" s="14" t="s">
        <v>368</v>
      </c>
      <c r="B203" s="22" t="s">
        <v>275</v>
      </c>
      <c r="C203" s="16" t="s">
        <v>37</v>
      </c>
      <c r="D203" s="23">
        <v>5</v>
      </c>
      <c r="E203" s="24">
        <v>48.44</v>
      </c>
      <c r="F203" s="19">
        <f t="shared" si="4"/>
        <v>242.2</v>
      </c>
    </row>
    <row r="204" spans="1:6" s="41" customFormat="1" ht="14.25">
      <c r="A204" s="14" t="s">
        <v>369</v>
      </c>
      <c r="B204" s="22" t="s">
        <v>276</v>
      </c>
      <c r="C204" s="16" t="s">
        <v>37</v>
      </c>
      <c r="D204" s="23">
        <v>10</v>
      </c>
      <c r="E204" s="24">
        <v>7.98</v>
      </c>
      <c r="F204" s="19">
        <f t="shared" si="4"/>
        <v>79.80000000000001</v>
      </c>
    </row>
    <row r="205" spans="1:6" s="41" customFormat="1" ht="14.25">
      <c r="A205" s="14" t="s">
        <v>370</v>
      </c>
      <c r="B205" s="22" t="s">
        <v>277</v>
      </c>
      <c r="C205" s="16" t="s">
        <v>37</v>
      </c>
      <c r="D205" s="23">
        <v>10</v>
      </c>
      <c r="E205" s="24">
        <v>7.99</v>
      </c>
      <c r="F205" s="19">
        <f t="shared" si="4"/>
        <v>79.9</v>
      </c>
    </row>
    <row r="206" spans="1:6" s="41" customFormat="1" ht="15">
      <c r="A206" s="8" t="s">
        <v>343</v>
      </c>
      <c r="B206" s="32" t="s">
        <v>278</v>
      </c>
      <c r="C206" s="16" t="s">
        <v>95</v>
      </c>
      <c r="D206" s="23"/>
      <c r="E206" s="24"/>
      <c r="F206" s="13">
        <f>SUM(F207:F214)</f>
        <v>2942.65</v>
      </c>
    </row>
    <row r="207" spans="1:6" s="41" customFormat="1" ht="14.25">
      <c r="A207" s="14" t="s">
        <v>352</v>
      </c>
      <c r="B207" s="22" t="s">
        <v>279</v>
      </c>
      <c r="C207" s="16" t="s">
        <v>37</v>
      </c>
      <c r="D207" s="23">
        <v>90</v>
      </c>
      <c r="E207" s="24">
        <v>14.46</v>
      </c>
      <c r="F207" s="19">
        <f t="shared" si="4"/>
        <v>1301.4</v>
      </c>
    </row>
    <row r="208" spans="1:6" s="41" customFormat="1" ht="14.25">
      <c r="A208" s="14" t="s">
        <v>353</v>
      </c>
      <c r="B208" s="22" t="s">
        <v>280</v>
      </c>
      <c r="C208" s="16" t="s">
        <v>37</v>
      </c>
      <c r="D208" s="23">
        <v>15</v>
      </c>
      <c r="E208" s="24">
        <v>30.54</v>
      </c>
      <c r="F208" s="19">
        <f t="shared" si="4"/>
        <v>458.09999999999997</v>
      </c>
    </row>
    <row r="209" spans="1:6" s="41" customFormat="1" ht="14.25">
      <c r="A209" s="14" t="s">
        <v>354</v>
      </c>
      <c r="B209" s="22" t="s">
        <v>281</v>
      </c>
      <c r="C209" s="16" t="s">
        <v>37</v>
      </c>
      <c r="D209" s="23">
        <v>21</v>
      </c>
      <c r="E209" s="24">
        <v>6.82</v>
      </c>
      <c r="F209" s="19">
        <f t="shared" si="4"/>
        <v>143.22</v>
      </c>
    </row>
    <row r="210" spans="1:6" s="41" customFormat="1" ht="14.25">
      <c r="A210" s="14" t="s">
        <v>355</v>
      </c>
      <c r="B210" s="22" t="s">
        <v>282</v>
      </c>
      <c r="C210" s="16" t="s">
        <v>37</v>
      </c>
      <c r="D210" s="23">
        <v>5</v>
      </c>
      <c r="E210" s="24">
        <v>13.74</v>
      </c>
      <c r="F210" s="19">
        <f t="shared" si="4"/>
        <v>68.7</v>
      </c>
    </row>
    <row r="211" spans="1:6" s="41" customFormat="1" ht="14.25">
      <c r="A211" s="14" t="s">
        <v>356</v>
      </c>
      <c r="B211" s="22" t="s">
        <v>283</v>
      </c>
      <c r="C211" s="16" t="s">
        <v>37</v>
      </c>
      <c r="D211" s="23">
        <v>1</v>
      </c>
      <c r="E211" s="24">
        <v>19.55</v>
      </c>
      <c r="F211" s="19">
        <f t="shared" si="4"/>
        <v>19.55</v>
      </c>
    </row>
    <row r="212" spans="1:6" s="41" customFormat="1" ht="33" customHeight="1">
      <c r="A212" s="14" t="s">
        <v>357</v>
      </c>
      <c r="B212" s="22" t="s">
        <v>284</v>
      </c>
      <c r="C212" s="16" t="s">
        <v>37</v>
      </c>
      <c r="D212" s="23">
        <v>8</v>
      </c>
      <c r="E212" s="24">
        <v>12.96</v>
      </c>
      <c r="F212" s="19">
        <f t="shared" si="4"/>
        <v>103.68</v>
      </c>
    </row>
    <row r="213" spans="1:6" s="41" customFormat="1" ht="14.25">
      <c r="A213" s="14" t="s">
        <v>358</v>
      </c>
      <c r="B213" s="22" t="s">
        <v>285</v>
      </c>
      <c r="C213" s="16" t="s">
        <v>37</v>
      </c>
      <c r="D213" s="23">
        <v>30</v>
      </c>
      <c r="E213" s="24">
        <v>12.15</v>
      </c>
      <c r="F213" s="19">
        <f t="shared" si="4"/>
        <v>364.5</v>
      </c>
    </row>
    <row r="214" spans="1:6" s="41" customFormat="1" ht="14.25">
      <c r="A214" s="14" t="s">
        <v>359</v>
      </c>
      <c r="B214" s="22" t="s">
        <v>286</v>
      </c>
      <c r="C214" s="16" t="s">
        <v>37</v>
      </c>
      <c r="D214" s="23">
        <v>10</v>
      </c>
      <c r="E214" s="24">
        <v>48.35</v>
      </c>
      <c r="F214" s="19">
        <f t="shared" si="4"/>
        <v>483.5</v>
      </c>
    </row>
    <row r="215" spans="1:6" s="41" customFormat="1" ht="30">
      <c r="A215" s="8" t="s">
        <v>344</v>
      </c>
      <c r="B215" s="32" t="s">
        <v>287</v>
      </c>
      <c r="C215" s="16"/>
      <c r="D215" s="23"/>
      <c r="E215" s="24"/>
      <c r="F215" s="13">
        <f>F217+F218+F216</f>
        <v>4114.8</v>
      </c>
    </row>
    <row r="216" spans="1:6" s="41" customFormat="1" ht="14.25">
      <c r="A216" s="14" t="s">
        <v>349</v>
      </c>
      <c r="B216" s="22" t="s">
        <v>288</v>
      </c>
      <c r="C216" s="16" t="s">
        <v>290</v>
      </c>
      <c r="D216" s="23">
        <v>15</v>
      </c>
      <c r="E216" s="24">
        <v>106.22</v>
      </c>
      <c r="F216" s="19">
        <f t="shared" si="4"/>
        <v>1593.3</v>
      </c>
    </row>
    <row r="217" spans="1:6" ht="14.25">
      <c r="A217" s="14" t="s">
        <v>350</v>
      </c>
      <c r="B217" s="22" t="s">
        <v>289</v>
      </c>
      <c r="C217" s="16" t="s">
        <v>290</v>
      </c>
      <c r="D217" s="17">
        <v>20</v>
      </c>
      <c r="E217" s="18">
        <v>80.97</v>
      </c>
      <c r="F217" s="19">
        <f t="shared" si="4"/>
        <v>1619.4</v>
      </c>
    </row>
    <row r="218" spans="1:6" ht="14.25">
      <c r="A218" s="14" t="s">
        <v>351</v>
      </c>
      <c r="B218" s="22" t="s">
        <v>291</v>
      </c>
      <c r="C218" s="16" t="s">
        <v>290</v>
      </c>
      <c r="D218" s="17">
        <v>10</v>
      </c>
      <c r="E218" s="18">
        <v>90.21</v>
      </c>
      <c r="F218" s="19">
        <f t="shared" si="4"/>
        <v>902.0999999999999</v>
      </c>
    </row>
    <row r="219" spans="1:6" ht="15">
      <c r="A219" s="8" t="s">
        <v>345</v>
      </c>
      <c r="B219" s="32" t="s">
        <v>292</v>
      </c>
      <c r="C219" s="16"/>
      <c r="D219" s="17"/>
      <c r="E219" s="18"/>
      <c r="F219" s="13">
        <f>SUM(F220:F220)</f>
        <v>31374</v>
      </c>
    </row>
    <row r="220" spans="1:6" ht="14.25">
      <c r="A220" s="14" t="s">
        <v>348</v>
      </c>
      <c r="B220" s="22" t="s">
        <v>293</v>
      </c>
      <c r="C220" s="16" t="s">
        <v>37</v>
      </c>
      <c r="D220" s="17">
        <v>21</v>
      </c>
      <c r="E220" s="18">
        <v>1494</v>
      </c>
      <c r="F220" s="19">
        <f>D220*E220</f>
        <v>31374</v>
      </c>
    </row>
    <row r="221" spans="1:6" ht="14.25">
      <c r="A221" s="14"/>
      <c r="B221" s="22"/>
      <c r="C221" s="16"/>
      <c r="D221" s="17"/>
      <c r="E221" s="18"/>
      <c r="F221" s="19"/>
    </row>
    <row r="222" spans="1:6" ht="15">
      <c r="A222" s="8"/>
      <c r="B222" s="35"/>
      <c r="C222" s="16" t="s">
        <v>95</v>
      </c>
      <c r="D222" s="17"/>
      <c r="E222" s="18"/>
      <c r="F222" s="19"/>
    </row>
    <row r="223" spans="1:6" ht="15">
      <c r="A223" s="8">
        <v>12</v>
      </c>
      <c r="B223" s="9" t="s">
        <v>23</v>
      </c>
      <c r="C223" s="16" t="s">
        <v>95</v>
      </c>
      <c r="D223" s="17"/>
      <c r="E223" s="18"/>
      <c r="F223" s="13">
        <f>F224+F230</f>
        <v>17178.4848</v>
      </c>
    </row>
    <row r="224" spans="1:6" ht="15">
      <c r="A224" s="8" t="s">
        <v>318</v>
      </c>
      <c r="B224" s="32" t="s">
        <v>25</v>
      </c>
      <c r="C224" s="16" t="s">
        <v>95</v>
      </c>
      <c r="D224" s="17"/>
      <c r="E224" s="18"/>
      <c r="F224" s="13">
        <f>SUM(F225:F229)</f>
        <v>10169.6569</v>
      </c>
    </row>
    <row r="225" spans="1:6" ht="14.25">
      <c r="A225" s="14" t="s">
        <v>319</v>
      </c>
      <c r="B225" s="21" t="s">
        <v>296</v>
      </c>
      <c r="C225" s="16" t="s">
        <v>65</v>
      </c>
      <c r="D225" s="17">
        <v>433.2</v>
      </c>
      <c r="E225" s="18">
        <v>10.04</v>
      </c>
      <c r="F225" s="19">
        <f>D225*E225</f>
        <v>4349.3279999999995</v>
      </c>
    </row>
    <row r="226" spans="1:6" ht="14.25">
      <c r="A226" s="14" t="s">
        <v>320</v>
      </c>
      <c r="B226" s="21" t="s">
        <v>297</v>
      </c>
      <c r="C226" s="16" t="s">
        <v>65</v>
      </c>
      <c r="D226" s="17">
        <v>5.58</v>
      </c>
      <c r="E226" s="18">
        <v>9.16</v>
      </c>
      <c r="F226" s="19">
        <f>D226*E226</f>
        <v>51.1128</v>
      </c>
    </row>
    <row r="227" spans="1:6" ht="14.25">
      <c r="A227" s="14" t="s">
        <v>321</v>
      </c>
      <c r="B227" s="20" t="s">
        <v>298</v>
      </c>
      <c r="C227" s="16" t="s">
        <v>65</v>
      </c>
      <c r="D227" s="17">
        <f>D225+D235</f>
        <v>682.3299999999999</v>
      </c>
      <c r="E227" s="18">
        <v>7.67</v>
      </c>
      <c r="F227" s="19">
        <f>D227*E227</f>
        <v>5233.4711</v>
      </c>
    </row>
    <row r="228" spans="1:6" ht="14.25">
      <c r="A228" s="14" t="s">
        <v>322</v>
      </c>
      <c r="B228" s="20" t="s">
        <v>299</v>
      </c>
      <c r="C228" s="16" t="s">
        <v>65</v>
      </c>
      <c r="D228" s="17">
        <f>D226</f>
        <v>5.58</v>
      </c>
      <c r="E228" s="18">
        <v>6.75</v>
      </c>
      <c r="F228" s="19">
        <f>D228*E228</f>
        <v>37.665</v>
      </c>
    </row>
    <row r="229" spans="1:6" ht="14.25">
      <c r="A229" s="14" t="s">
        <v>323</v>
      </c>
      <c r="B229" s="20" t="s">
        <v>300</v>
      </c>
      <c r="C229" s="16" t="s">
        <v>20</v>
      </c>
      <c r="D229" s="17">
        <v>22</v>
      </c>
      <c r="E229" s="18">
        <v>22.64</v>
      </c>
      <c r="F229" s="19">
        <f>D229*E229</f>
        <v>498.08000000000004</v>
      </c>
    </row>
    <row r="230" spans="1:6" ht="15">
      <c r="A230" s="8" t="s">
        <v>324</v>
      </c>
      <c r="B230" s="28" t="s">
        <v>301</v>
      </c>
      <c r="C230" s="16" t="s">
        <v>95</v>
      </c>
      <c r="D230" s="17"/>
      <c r="E230" s="18"/>
      <c r="F230" s="13">
        <f>SUM(F231:F235)</f>
        <v>7008.8279</v>
      </c>
    </row>
    <row r="231" spans="1:6" ht="28.5">
      <c r="A231" s="14" t="s">
        <v>325</v>
      </c>
      <c r="B231" s="15" t="s">
        <v>302</v>
      </c>
      <c r="C231" s="16" t="s">
        <v>65</v>
      </c>
      <c r="D231" s="17">
        <f>D232</f>
        <v>142.8</v>
      </c>
      <c r="E231" s="18">
        <v>7.55</v>
      </c>
      <c r="F231" s="19">
        <f>D231*E231</f>
        <v>1078.14</v>
      </c>
    </row>
    <row r="232" spans="1:6" ht="14.25">
      <c r="A232" s="14" t="s">
        <v>326</v>
      </c>
      <c r="B232" s="21" t="s">
        <v>303</v>
      </c>
      <c r="C232" s="16" t="s">
        <v>65</v>
      </c>
      <c r="D232" s="17">
        <f>'[2]memória'!P86</f>
        <v>142.8</v>
      </c>
      <c r="E232" s="18">
        <v>7.6</v>
      </c>
      <c r="F232" s="19">
        <f>D232*E232</f>
        <v>1085.28</v>
      </c>
    </row>
    <row r="233" spans="1:6" ht="14.25">
      <c r="A233" s="14" t="s">
        <v>327</v>
      </c>
      <c r="B233" s="21" t="s">
        <v>304</v>
      </c>
      <c r="C233" s="16" t="s">
        <v>65</v>
      </c>
      <c r="D233" s="17">
        <f>'[2]memória'!Q86</f>
        <v>62.82</v>
      </c>
      <c r="E233" s="18">
        <v>15.73</v>
      </c>
      <c r="F233" s="19">
        <f>D233*E233</f>
        <v>988.1586</v>
      </c>
    </row>
    <row r="234" spans="1:6" ht="14.25">
      <c r="A234" s="14" t="s">
        <v>346</v>
      </c>
      <c r="B234" s="21" t="s">
        <v>305</v>
      </c>
      <c r="C234" s="16" t="s">
        <v>65</v>
      </c>
      <c r="D234" s="17">
        <v>218.59</v>
      </c>
      <c r="E234" s="18">
        <v>4.3</v>
      </c>
      <c r="F234" s="19">
        <f>D234*E234</f>
        <v>939.937</v>
      </c>
    </row>
    <row r="235" spans="1:6" ht="14.25">
      <c r="A235" s="14" t="s">
        <v>347</v>
      </c>
      <c r="B235" s="21" t="s">
        <v>306</v>
      </c>
      <c r="C235" s="16" t="s">
        <v>65</v>
      </c>
      <c r="D235" s="17">
        <v>249.13</v>
      </c>
      <c r="E235" s="18">
        <v>11.71</v>
      </c>
      <c r="F235" s="19">
        <f>D235*E235</f>
        <v>2917.3123</v>
      </c>
    </row>
    <row r="236" spans="1:6" ht="14.25">
      <c r="A236" s="14"/>
      <c r="B236" s="21"/>
      <c r="C236" s="16"/>
      <c r="D236" s="17"/>
      <c r="E236" s="18"/>
      <c r="F236" s="19"/>
    </row>
    <row r="237" spans="1:6" ht="15">
      <c r="A237" s="29"/>
      <c r="B237" s="21"/>
      <c r="C237" s="16" t="s">
        <v>95</v>
      </c>
      <c r="D237" s="17"/>
      <c r="E237" s="18"/>
      <c r="F237" s="19"/>
    </row>
    <row r="238" spans="1:6" ht="18.75" customHeight="1">
      <c r="A238" s="29">
        <v>13</v>
      </c>
      <c r="B238" s="28" t="s">
        <v>307</v>
      </c>
      <c r="C238" s="16" t="s">
        <v>95</v>
      </c>
      <c r="D238" s="17"/>
      <c r="E238" s="18"/>
      <c r="F238" s="13">
        <f>F239</f>
        <v>77.910625</v>
      </c>
    </row>
    <row r="239" spans="1:6" ht="15">
      <c r="A239" s="29" t="s">
        <v>328</v>
      </c>
      <c r="B239" s="28" t="s">
        <v>308</v>
      </c>
      <c r="C239" s="16" t="s">
        <v>95</v>
      </c>
      <c r="D239" s="17"/>
      <c r="E239" s="18"/>
      <c r="F239" s="13">
        <f>F240</f>
        <v>77.910625</v>
      </c>
    </row>
    <row r="240" spans="1:6" ht="28.5">
      <c r="A240" s="31" t="s">
        <v>329</v>
      </c>
      <c r="B240" s="15" t="s">
        <v>309</v>
      </c>
      <c r="C240" s="16" t="s">
        <v>65</v>
      </c>
      <c r="D240" s="17">
        <f>2.15*1.25</f>
        <v>2.6875</v>
      </c>
      <c r="E240" s="18">
        <v>28.99</v>
      </c>
      <c r="F240" s="19">
        <f>D240*E240</f>
        <v>77.910625</v>
      </c>
    </row>
    <row r="241" spans="1:6" s="41" customFormat="1" ht="15">
      <c r="A241" s="29"/>
      <c r="B241" s="21" t="s">
        <v>95</v>
      </c>
      <c r="C241" s="16" t="s">
        <v>95</v>
      </c>
      <c r="D241" s="17"/>
      <c r="E241" s="18"/>
      <c r="F241" s="19"/>
    </row>
    <row r="242" spans="1:6" ht="14.25">
      <c r="A242" s="31"/>
      <c r="B242" s="20"/>
      <c r="C242" s="16" t="s">
        <v>95</v>
      </c>
      <c r="D242" s="17"/>
      <c r="E242" s="18"/>
      <c r="F242" s="19"/>
    </row>
    <row r="243" spans="1:6" s="27" customFormat="1" ht="15">
      <c r="A243" s="29">
        <v>14</v>
      </c>
      <c r="B243" s="28" t="s">
        <v>310</v>
      </c>
      <c r="C243" s="42"/>
      <c r="D243" s="11"/>
      <c r="E243" s="12"/>
      <c r="F243" s="13">
        <f>F244</f>
        <v>5755.86</v>
      </c>
    </row>
    <row r="244" spans="1:6" s="27" customFormat="1" ht="15">
      <c r="A244" s="31" t="s">
        <v>185</v>
      </c>
      <c r="B244" s="28" t="s">
        <v>311</v>
      </c>
      <c r="C244" s="42"/>
      <c r="D244" s="11"/>
      <c r="E244" s="12"/>
      <c r="F244" s="13">
        <f>F245</f>
        <v>5755.86</v>
      </c>
    </row>
    <row r="245" spans="1:6" ht="28.5">
      <c r="A245" s="31" t="s">
        <v>187</v>
      </c>
      <c r="B245" s="15" t="s">
        <v>312</v>
      </c>
      <c r="C245" s="16" t="s">
        <v>65</v>
      </c>
      <c r="D245" s="17">
        <f>25*1.5+(3.2+1)*2</f>
        <v>45.9</v>
      </c>
      <c r="E245" s="18">
        <v>125.4</v>
      </c>
      <c r="F245" s="19">
        <f>D245*E245</f>
        <v>5755.86</v>
      </c>
    </row>
    <row r="246" spans="1:6" ht="15">
      <c r="A246" s="29"/>
      <c r="B246" s="21"/>
      <c r="C246" s="30"/>
      <c r="D246" s="17"/>
      <c r="E246" s="18"/>
      <c r="F246" s="19"/>
    </row>
    <row r="247" spans="1:6" ht="15">
      <c r="A247" s="29">
        <v>15</v>
      </c>
      <c r="B247" s="9" t="s">
        <v>313</v>
      </c>
      <c r="C247" s="16"/>
      <c r="D247" s="17"/>
      <c r="E247" s="18"/>
      <c r="F247" s="13">
        <f>F248</f>
        <v>1565.5713</v>
      </c>
    </row>
    <row r="248" spans="1:6" ht="15">
      <c r="A248" s="29" t="s">
        <v>330</v>
      </c>
      <c r="B248" s="28" t="s">
        <v>314</v>
      </c>
      <c r="C248" s="30"/>
      <c r="D248" s="17"/>
      <c r="E248" s="18"/>
      <c r="F248" s="13">
        <f>F249</f>
        <v>1565.5713</v>
      </c>
    </row>
    <row r="249" spans="1:6" ht="14.25">
      <c r="A249" s="31" t="s">
        <v>331</v>
      </c>
      <c r="B249" s="21" t="s">
        <v>315</v>
      </c>
      <c r="C249" s="30" t="s">
        <v>20</v>
      </c>
      <c r="D249" s="17">
        <v>66.03</v>
      </c>
      <c r="E249" s="18">
        <v>23.71</v>
      </c>
      <c r="F249" s="19">
        <f>E249*D249</f>
        <v>1565.5713</v>
      </c>
    </row>
    <row r="250" spans="1:6" ht="15">
      <c r="A250" s="29"/>
      <c r="B250" s="21"/>
      <c r="C250" s="30"/>
      <c r="D250" s="17"/>
      <c r="E250" s="18"/>
      <c r="F250" s="19"/>
    </row>
    <row r="251" spans="1:6" ht="15">
      <c r="A251" s="29">
        <v>16</v>
      </c>
      <c r="B251" s="28" t="s">
        <v>29</v>
      </c>
      <c r="C251" s="16" t="s">
        <v>95</v>
      </c>
      <c r="D251" s="17"/>
      <c r="E251" s="18"/>
      <c r="F251" s="13">
        <f>F252</f>
        <v>556.5</v>
      </c>
    </row>
    <row r="252" spans="1:6" ht="15">
      <c r="A252" s="31" t="s">
        <v>294</v>
      </c>
      <c r="B252" s="9" t="s">
        <v>28</v>
      </c>
      <c r="C252" s="16" t="s">
        <v>95</v>
      </c>
      <c r="D252" s="17"/>
      <c r="E252" s="18"/>
      <c r="F252" s="13">
        <f>F253</f>
        <v>556.5</v>
      </c>
    </row>
    <row r="253" spans="1:6" ht="14.25">
      <c r="A253" s="31" t="s">
        <v>295</v>
      </c>
      <c r="B253" s="20" t="s">
        <v>52</v>
      </c>
      <c r="C253" s="16" t="s">
        <v>65</v>
      </c>
      <c r="D253" s="17">
        <f>-31+120+441</f>
        <v>530</v>
      </c>
      <c r="E253" s="18">
        <v>1.05</v>
      </c>
      <c r="F253" s="19">
        <f>D253*E253</f>
        <v>556.5</v>
      </c>
    </row>
    <row r="254" spans="1:6" ht="14.25">
      <c r="A254" s="45"/>
      <c r="B254" s="46"/>
      <c r="C254" s="47"/>
      <c r="D254" s="48"/>
      <c r="E254" s="49"/>
      <c r="F254" s="50"/>
    </row>
    <row r="255" spans="1:6" ht="14.25" customHeight="1">
      <c r="A255" s="60" t="s">
        <v>53</v>
      </c>
      <c r="B255" s="61"/>
      <c r="C255" s="61"/>
      <c r="D255" s="61"/>
      <c r="E255" s="61"/>
      <c r="F255" s="13">
        <f>SUM(F16:F253)/3</f>
        <v>388914.5245000001</v>
      </c>
    </row>
    <row r="256" spans="1:6" ht="15">
      <c r="A256" s="60" t="s">
        <v>432</v>
      </c>
      <c r="B256" s="61"/>
      <c r="C256" s="61"/>
      <c r="D256" s="61"/>
      <c r="E256" s="61"/>
      <c r="F256" s="19">
        <f>F255*0.22</f>
        <v>85561.19539000002</v>
      </c>
    </row>
    <row r="257" spans="1:6" ht="15">
      <c r="A257" s="62" t="s">
        <v>53</v>
      </c>
      <c r="B257" s="63"/>
      <c r="C257" s="63"/>
      <c r="D257" s="63"/>
      <c r="E257" s="63"/>
      <c r="F257" s="51">
        <f>F255+F256</f>
        <v>474475.7198900001</v>
      </c>
    </row>
  </sheetData>
  <sheetProtection/>
  <mergeCells count="20">
    <mergeCell ref="A2:F2"/>
    <mergeCell ref="A3:F3"/>
    <mergeCell ref="A4:F4"/>
    <mergeCell ref="A5:F5"/>
    <mergeCell ref="A256:E256"/>
    <mergeCell ref="A257:E257"/>
    <mergeCell ref="A6:F6"/>
    <mergeCell ref="A13:F13"/>
    <mergeCell ref="A14:A15"/>
    <mergeCell ref="B14:B15"/>
    <mergeCell ref="A255:E255"/>
    <mergeCell ref="A7:F7"/>
    <mergeCell ref="A8:F8"/>
    <mergeCell ref="A9:F9"/>
    <mergeCell ref="A10:F10"/>
    <mergeCell ref="E14:E15"/>
    <mergeCell ref="A11:F11"/>
    <mergeCell ref="F14:F15"/>
    <mergeCell ref="C14:C15"/>
    <mergeCell ref="D14:D15"/>
  </mergeCells>
  <printOptions horizontalCentered="1"/>
  <pageMargins left="0.7874015748031497" right="0.7874015748031497" top="1.1811023622047245" bottom="1.5748031496062993" header="0.5118110236220472" footer="0.3937007874015748"/>
  <pageSetup fitToHeight="10" fitToWidth="3" horizontalDpi="600" verticalDpi="600" orientation="portrait" paperSize="9" scale="62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INFRA126</dc:creator>
  <cp:keywords/>
  <dc:description/>
  <cp:lastModifiedBy>JURIDICO</cp:lastModifiedBy>
  <cp:lastPrinted>2013-07-09T19:33:22Z</cp:lastPrinted>
  <dcterms:created xsi:type="dcterms:W3CDTF">2013-02-20T17:41:40Z</dcterms:created>
  <dcterms:modified xsi:type="dcterms:W3CDTF">2013-08-12T13:27:57Z</dcterms:modified>
  <cp:category/>
  <cp:version/>
  <cp:contentType/>
  <cp:contentStatus/>
</cp:coreProperties>
</file>